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10" windowHeight="8865" activeTab="0"/>
  </bookViews>
  <sheets>
    <sheet name="Sheet1" sheetId="1" r:id="rId1"/>
    <sheet name="Sheet2" sheetId="2" r:id="rId2"/>
    <sheet name="Sheet3" sheetId="3" r:id="rId3"/>
    <sheet name="DV-IDENTITY-0" sheetId="4" state="veryHidden" r:id="rId4"/>
  </sheets>
  <definedNames/>
  <calcPr fullCalcOnLoad="1"/>
</workbook>
</file>

<file path=xl/sharedStrings.xml><?xml version="1.0" encoding="utf-8"?>
<sst xmlns="http://schemas.openxmlformats.org/spreadsheetml/2006/main" count="17" uniqueCount="17">
  <si>
    <t>FRANKLIN JEFFERSON CO. SPECIAL EDUCATION #801</t>
  </si>
  <si>
    <t>P.O. BOX 1027, 409 E. PARK</t>
  </si>
  <si>
    <t>BENTON, IL 62812</t>
  </si>
  <si>
    <t xml:space="preserve">EMPLOYEE </t>
  </si>
  <si>
    <t>MONTH</t>
  </si>
  <si>
    <t xml:space="preserve">DAY </t>
  </si>
  <si>
    <t>MILES</t>
  </si>
  <si>
    <t>TOTAL</t>
  </si>
  <si>
    <t>MUST BE RECEIVED NO LATER THAN 2ND DAY OF MONTH</t>
  </si>
  <si>
    <t xml:space="preserve">                                                                     Total Amount</t>
  </si>
  <si>
    <t xml:space="preserve">                                                                     Total Miles</t>
  </si>
  <si>
    <t>.</t>
  </si>
  <si>
    <t>AAAAAH7f/wE=</t>
  </si>
  <si>
    <t>AAAAAH7f/wI=</t>
  </si>
  <si>
    <t>Date</t>
  </si>
  <si>
    <t>.56/m</t>
  </si>
  <si>
    <t>2021 TRAVEL VOUCHER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</si>
</sst>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7" fontId="3" fillId="0" borderId="11" xfId="0" applyNumberFormat="1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14" fontId="3" fillId="0" borderId="0" xfId="0" applyNumberFormat="1" applyFont="1" applyAlignment="1">
      <alignment/>
    </xf>
    <xf numFmtId="0" fontId="3" fillId="0" borderId="0" xfId="0" applyFont="1" applyBorder="1" applyAlignment="1" applyProtection="1">
      <alignment/>
      <protection/>
    </xf>
    <xf numFmtId="44" fontId="0" fillId="0" borderId="0" xfId="44" applyFont="1" applyAlignment="1">
      <alignment/>
    </xf>
    <xf numFmtId="14" fontId="3" fillId="0" borderId="10" xfId="0" applyNumberFormat="1" applyFont="1" applyBorder="1" applyAlignment="1" applyProtection="1">
      <alignment/>
      <protection locked="0"/>
    </xf>
    <xf numFmtId="14" fontId="3" fillId="0" borderId="10" xfId="0" applyNumberFormat="1" applyFont="1" applyBorder="1" applyAlignment="1" applyProtection="1">
      <alignment wrapText="1"/>
      <protection locked="0"/>
    </xf>
    <xf numFmtId="0" fontId="2" fillId="0" borderId="10" xfId="0" applyFont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2" fillId="0" borderId="0" xfId="0" applyFont="1" applyAlignment="1">
      <alignment horizontal="center"/>
    </xf>
    <xf numFmtId="44" fontId="3" fillId="0" borderId="12" xfId="44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165" fontId="3" fillId="0" borderId="10" xfId="0" applyNumberFormat="1" applyFont="1" applyBorder="1" applyAlignment="1" applyProtection="1">
      <alignment/>
      <protection/>
    </xf>
    <xf numFmtId="44" fontId="3" fillId="0" borderId="10" xfId="44" applyFont="1" applyBorder="1" applyAlignment="1" applyProtection="1">
      <alignment shrinkToFit="1"/>
      <protection/>
    </xf>
    <xf numFmtId="44" fontId="3" fillId="0" borderId="10" xfId="44" applyFont="1" applyBorder="1" applyAlignment="1" applyProtection="1">
      <alignment wrapText="1" shrinkToFi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="75" zoomScaleNormal="75" zoomScalePageLayoutView="0" workbookViewId="0" topLeftCell="A1">
      <selection activeCell="D11" sqref="D11:D42"/>
    </sheetView>
  </sheetViews>
  <sheetFormatPr defaultColWidth="9.140625" defaultRowHeight="12.75"/>
  <cols>
    <col min="1" max="1" width="6.8515625" style="0" customWidth="1"/>
    <col min="2" max="2" width="16.00390625" style="0" customWidth="1"/>
    <col min="3" max="3" width="73.7109375" style="0" customWidth="1"/>
    <col min="4" max="4" width="10.8515625" style="0" bestFit="1" customWidth="1"/>
    <col min="5" max="5" width="10.421875" style="0" bestFit="1" customWidth="1"/>
    <col min="6" max="6" width="10.8515625" style="0" bestFit="1" customWidth="1"/>
  </cols>
  <sheetData>
    <row r="1" spans="1:6" ht="18">
      <c r="A1" s="25" t="s">
        <v>0</v>
      </c>
      <c r="B1" s="25"/>
      <c r="C1" s="25"/>
      <c r="D1" s="25"/>
      <c r="E1" s="25"/>
      <c r="F1" s="25"/>
    </row>
    <row r="2" spans="1:6" ht="18">
      <c r="A2" s="25" t="s">
        <v>1</v>
      </c>
      <c r="B2" s="25"/>
      <c r="C2" s="25"/>
      <c r="D2" s="25"/>
      <c r="E2" s="25"/>
      <c r="F2" s="25"/>
    </row>
    <row r="3" spans="1:6" ht="18">
      <c r="A3" s="25" t="s">
        <v>2</v>
      </c>
      <c r="B3" s="25"/>
      <c r="C3" s="25"/>
      <c r="D3" s="25"/>
      <c r="E3" s="25"/>
      <c r="F3" s="25"/>
    </row>
    <row r="4" spans="1:6" ht="18">
      <c r="A4" s="2"/>
      <c r="B4" s="2"/>
      <c r="C4" s="22"/>
      <c r="D4" s="3"/>
      <c r="E4" s="3"/>
      <c r="F4" s="3"/>
    </row>
    <row r="5" spans="1:6" ht="18">
      <c r="A5" s="25" t="s">
        <v>16</v>
      </c>
      <c r="B5" s="25"/>
      <c r="C5" s="25"/>
      <c r="D5" s="25"/>
      <c r="E5" s="25"/>
      <c r="F5" s="25"/>
    </row>
    <row r="6" spans="1:6" ht="12.75">
      <c r="A6" s="28"/>
      <c r="B6" s="27"/>
      <c r="C6" s="27"/>
      <c r="D6" s="27"/>
      <c r="E6" s="27"/>
      <c r="F6" s="27"/>
    </row>
    <row r="7" spans="1:6" ht="18.75" thickBot="1">
      <c r="A7" s="2" t="s">
        <v>3</v>
      </c>
      <c r="B7" s="2"/>
      <c r="C7" s="8"/>
      <c r="D7" s="6" t="s">
        <v>4</v>
      </c>
      <c r="E7" s="7"/>
      <c r="F7" s="8"/>
    </row>
    <row r="8" spans="1:6" ht="12.75">
      <c r="A8" s="26"/>
      <c r="B8" s="27"/>
      <c r="C8" s="27"/>
      <c r="D8" s="27"/>
      <c r="E8" s="27"/>
      <c r="F8" s="27"/>
    </row>
    <row r="9" spans="1:6" ht="12.75">
      <c r="A9" s="27"/>
      <c r="B9" s="27"/>
      <c r="C9" s="27"/>
      <c r="D9" s="27"/>
      <c r="E9" s="27"/>
      <c r="F9" s="27"/>
    </row>
    <row r="10" spans="1:6" ht="20.25" customHeight="1">
      <c r="A10" s="10" t="s">
        <v>5</v>
      </c>
      <c r="B10" s="19" t="s">
        <v>14</v>
      </c>
      <c r="C10" s="19"/>
      <c r="D10" s="10" t="s">
        <v>6</v>
      </c>
      <c r="E10" s="10" t="s">
        <v>15</v>
      </c>
      <c r="F10" s="10" t="s">
        <v>7</v>
      </c>
    </row>
    <row r="11" spans="1:7" ht="27.75" customHeight="1">
      <c r="A11" s="5">
        <v>1</v>
      </c>
      <c r="B11" s="17"/>
      <c r="C11" s="20"/>
      <c r="D11" s="9"/>
      <c r="E11" s="29">
        <v>0.56</v>
      </c>
      <c r="F11" s="30">
        <f>D11*E11</f>
        <v>0</v>
      </c>
      <c r="G11" s="1"/>
    </row>
    <row r="12" spans="1:6" ht="27.75" customHeight="1">
      <c r="A12" s="5">
        <v>2</v>
      </c>
      <c r="B12" s="17"/>
      <c r="C12" s="20"/>
      <c r="D12" s="9"/>
      <c r="E12" s="29">
        <v>0.56</v>
      </c>
      <c r="F12" s="30">
        <f aca="true" t="shared" si="0" ref="F12:F41">D12*E12</f>
        <v>0</v>
      </c>
    </row>
    <row r="13" spans="1:6" ht="27.75" customHeight="1">
      <c r="A13" s="5">
        <v>3</v>
      </c>
      <c r="B13" s="17"/>
      <c r="C13" s="20"/>
      <c r="D13" s="9"/>
      <c r="E13" s="29">
        <v>0.56</v>
      </c>
      <c r="F13" s="30">
        <f t="shared" si="0"/>
        <v>0</v>
      </c>
    </row>
    <row r="14" spans="1:6" ht="27.75" customHeight="1">
      <c r="A14" s="5">
        <v>4</v>
      </c>
      <c r="B14" s="17"/>
      <c r="C14" s="20"/>
      <c r="D14" s="9"/>
      <c r="E14" s="29">
        <v>0.56</v>
      </c>
      <c r="F14" s="30">
        <f t="shared" si="0"/>
        <v>0</v>
      </c>
    </row>
    <row r="15" spans="1:6" ht="27.75" customHeight="1">
      <c r="A15" s="5">
        <v>5</v>
      </c>
      <c r="B15" s="17"/>
      <c r="C15" s="20"/>
      <c r="D15" s="9"/>
      <c r="E15" s="29">
        <v>0.56</v>
      </c>
      <c r="F15" s="30">
        <f t="shared" si="0"/>
        <v>0</v>
      </c>
    </row>
    <row r="16" spans="1:6" ht="27.75" customHeight="1">
      <c r="A16" s="5">
        <v>6</v>
      </c>
      <c r="B16" s="17"/>
      <c r="C16" s="20"/>
      <c r="D16" s="9"/>
      <c r="E16" s="29">
        <v>0.56</v>
      </c>
      <c r="F16" s="30">
        <f t="shared" si="0"/>
        <v>0</v>
      </c>
    </row>
    <row r="17" spans="1:6" ht="27.75" customHeight="1">
      <c r="A17" s="5">
        <v>7</v>
      </c>
      <c r="B17" s="17"/>
      <c r="C17" s="20"/>
      <c r="D17" s="9"/>
      <c r="E17" s="29">
        <v>0.56</v>
      </c>
      <c r="F17" s="30">
        <f>D17*E17</f>
        <v>0</v>
      </c>
    </row>
    <row r="18" spans="1:6" ht="27.75" customHeight="1">
      <c r="A18" s="5">
        <v>8</v>
      </c>
      <c r="B18" s="17"/>
      <c r="C18" s="20"/>
      <c r="D18" s="9"/>
      <c r="E18" s="29">
        <v>0.56</v>
      </c>
      <c r="F18" s="30">
        <f t="shared" si="0"/>
        <v>0</v>
      </c>
    </row>
    <row r="19" spans="1:6" ht="27.75" customHeight="1">
      <c r="A19" s="5">
        <v>9</v>
      </c>
      <c r="B19" s="17"/>
      <c r="C19" s="20"/>
      <c r="D19" s="9"/>
      <c r="E19" s="29">
        <v>0.56</v>
      </c>
      <c r="F19" s="30">
        <f t="shared" si="0"/>
        <v>0</v>
      </c>
    </row>
    <row r="20" spans="1:6" ht="27.75" customHeight="1">
      <c r="A20" s="5">
        <v>10</v>
      </c>
      <c r="B20" s="17"/>
      <c r="C20" s="20"/>
      <c r="D20" s="9"/>
      <c r="E20" s="29">
        <v>0.56</v>
      </c>
      <c r="F20" s="30">
        <f t="shared" si="0"/>
        <v>0</v>
      </c>
    </row>
    <row r="21" spans="1:6" ht="27.75" customHeight="1">
      <c r="A21" s="5">
        <v>11</v>
      </c>
      <c r="B21" s="17"/>
      <c r="C21" s="20"/>
      <c r="D21" s="9"/>
      <c r="E21" s="29">
        <v>0.56</v>
      </c>
      <c r="F21" s="30">
        <f t="shared" si="0"/>
        <v>0</v>
      </c>
    </row>
    <row r="22" spans="1:6" ht="27.75" customHeight="1">
      <c r="A22" s="5">
        <v>12</v>
      </c>
      <c r="B22" s="17"/>
      <c r="C22" s="20"/>
      <c r="D22" s="9"/>
      <c r="E22" s="29">
        <v>0.56</v>
      </c>
      <c r="F22" s="30">
        <f>D22*E22</f>
        <v>0</v>
      </c>
    </row>
    <row r="23" spans="1:6" ht="27.75" customHeight="1">
      <c r="A23" s="5">
        <v>13</v>
      </c>
      <c r="B23" s="17"/>
      <c r="C23" s="20"/>
      <c r="D23" s="9"/>
      <c r="E23" s="29">
        <v>0.56</v>
      </c>
      <c r="F23" s="30">
        <f t="shared" si="0"/>
        <v>0</v>
      </c>
    </row>
    <row r="24" spans="1:9" ht="27.75" customHeight="1">
      <c r="A24" s="5">
        <v>14</v>
      </c>
      <c r="B24" s="17"/>
      <c r="C24" s="20"/>
      <c r="D24" s="9"/>
      <c r="E24" s="29">
        <v>0.56</v>
      </c>
      <c r="F24" s="30">
        <f t="shared" si="0"/>
        <v>0</v>
      </c>
      <c r="I24" t="s">
        <v>11</v>
      </c>
    </row>
    <row r="25" spans="1:6" ht="27.75" customHeight="1">
      <c r="A25" s="5">
        <v>15</v>
      </c>
      <c r="B25" s="17"/>
      <c r="C25" s="20"/>
      <c r="D25" s="9"/>
      <c r="E25" s="29">
        <v>0.56</v>
      </c>
      <c r="F25" s="30">
        <f t="shared" si="0"/>
        <v>0</v>
      </c>
    </row>
    <row r="26" spans="1:6" ht="27.75" customHeight="1">
      <c r="A26" s="5">
        <v>16</v>
      </c>
      <c r="B26" s="17"/>
      <c r="C26" s="20"/>
      <c r="D26" s="9"/>
      <c r="E26" s="29">
        <v>0.56</v>
      </c>
      <c r="F26" s="30">
        <f t="shared" si="0"/>
        <v>0</v>
      </c>
    </row>
    <row r="27" spans="1:6" ht="27.75" customHeight="1">
      <c r="A27" s="5">
        <v>17</v>
      </c>
      <c r="B27" s="17"/>
      <c r="C27" s="20"/>
      <c r="D27" s="9"/>
      <c r="E27" s="29">
        <v>0.56</v>
      </c>
      <c r="F27" s="30">
        <f t="shared" si="0"/>
        <v>0</v>
      </c>
    </row>
    <row r="28" spans="1:6" s="13" customFormat="1" ht="27.75" customHeight="1">
      <c r="A28" s="11">
        <v>18</v>
      </c>
      <c r="B28" s="18"/>
      <c r="C28" s="21"/>
      <c r="D28" s="12"/>
      <c r="E28" s="29">
        <v>0.56</v>
      </c>
      <c r="F28" s="31">
        <f t="shared" si="0"/>
        <v>0</v>
      </c>
    </row>
    <row r="29" spans="1:6" ht="27.75" customHeight="1">
      <c r="A29" s="5">
        <v>19</v>
      </c>
      <c r="B29" s="17"/>
      <c r="C29" s="20"/>
      <c r="D29" s="9"/>
      <c r="E29" s="29">
        <v>0.56</v>
      </c>
      <c r="F29" s="30">
        <f t="shared" si="0"/>
        <v>0</v>
      </c>
    </row>
    <row r="30" spans="1:6" ht="27.75" customHeight="1">
      <c r="A30" s="5">
        <v>20</v>
      </c>
      <c r="B30" s="17"/>
      <c r="C30" s="20"/>
      <c r="D30" s="9"/>
      <c r="E30" s="29">
        <v>0.56</v>
      </c>
      <c r="F30" s="30">
        <f t="shared" si="0"/>
        <v>0</v>
      </c>
    </row>
    <row r="31" spans="1:6" ht="27.75" customHeight="1">
      <c r="A31" s="5">
        <v>21</v>
      </c>
      <c r="B31" s="17"/>
      <c r="C31" s="20"/>
      <c r="D31" s="9"/>
      <c r="E31" s="29">
        <v>0.56</v>
      </c>
      <c r="F31" s="30">
        <f t="shared" si="0"/>
        <v>0</v>
      </c>
    </row>
    <row r="32" spans="1:6" ht="27.75" customHeight="1">
      <c r="A32" s="5">
        <v>22</v>
      </c>
      <c r="B32" s="9"/>
      <c r="C32" s="20"/>
      <c r="D32" s="9"/>
      <c r="E32" s="29">
        <v>0.56</v>
      </c>
      <c r="F32" s="30">
        <f t="shared" si="0"/>
        <v>0</v>
      </c>
    </row>
    <row r="33" spans="1:6" ht="27.75" customHeight="1">
      <c r="A33" s="5">
        <v>23</v>
      </c>
      <c r="B33" s="9"/>
      <c r="C33" s="20"/>
      <c r="D33" s="9"/>
      <c r="E33" s="29">
        <v>0.56</v>
      </c>
      <c r="F33" s="30">
        <f t="shared" si="0"/>
        <v>0</v>
      </c>
    </row>
    <row r="34" spans="1:6" ht="27.75" customHeight="1">
      <c r="A34" s="5">
        <v>24</v>
      </c>
      <c r="B34" s="9"/>
      <c r="C34" s="20"/>
      <c r="D34" s="9"/>
      <c r="E34" s="29">
        <v>0.56</v>
      </c>
      <c r="F34" s="30">
        <f t="shared" si="0"/>
        <v>0</v>
      </c>
    </row>
    <row r="35" spans="1:6" ht="27.75" customHeight="1">
      <c r="A35" s="5">
        <v>25</v>
      </c>
      <c r="B35" s="9"/>
      <c r="C35" s="20"/>
      <c r="D35" s="9"/>
      <c r="E35" s="29">
        <v>0.56</v>
      </c>
      <c r="F35" s="30">
        <f t="shared" si="0"/>
        <v>0</v>
      </c>
    </row>
    <row r="36" spans="1:6" ht="27.75" customHeight="1">
      <c r="A36" s="5">
        <v>26</v>
      </c>
      <c r="B36" s="9"/>
      <c r="C36" s="20"/>
      <c r="D36" s="9"/>
      <c r="E36" s="29">
        <v>0.56</v>
      </c>
      <c r="F36" s="30">
        <f t="shared" si="0"/>
        <v>0</v>
      </c>
    </row>
    <row r="37" spans="1:6" ht="27.75" customHeight="1">
      <c r="A37" s="5">
        <v>27</v>
      </c>
      <c r="B37" s="9"/>
      <c r="C37" s="20"/>
      <c r="D37" s="9"/>
      <c r="E37" s="29">
        <v>0.56</v>
      </c>
      <c r="F37" s="30">
        <f t="shared" si="0"/>
        <v>0</v>
      </c>
    </row>
    <row r="38" spans="1:6" ht="27.75" customHeight="1">
      <c r="A38" s="5">
        <v>28</v>
      </c>
      <c r="B38" s="9"/>
      <c r="C38" s="20"/>
      <c r="D38" s="9"/>
      <c r="E38" s="29">
        <v>0.56</v>
      </c>
      <c r="F38" s="30">
        <f t="shared" si="0"/>
        <v>0</v>
      </c>
    </row>
    <row r="39" spans="1:6" ht="27.75" customHeight="1">
      <c r="A39" s="5">
        <v>29</v>
      </c>
      <c r="B39" s="9"/>
      <c r="C39" s="20"/>
      <c r="D39" s="9"/>
      <c r="E39" s="29">
        <v>0.56</v>
      </c>
      <c r="F39" s="30">
        <f t="shared" si="0"/>
        <v>0</v>
      </c>
    </row>
    <row r="40" spans="1:6" ht="27.75" customHeight="1">
      <c r="A40" s="5">
        <v>30</v>
      </c>
      <c r="B40" s="9"/>
      <c r="C40" s="20"/>
      <c r="D40" s="9"/>
      <c r="E40" s="29">
        <v>0.56</v>
      </c>
      <c r="F40" s="30">
        <f t="shared" si="0"/>
        <v>0</v>
      </c>
    </row>
    <row r="41" spans="1:6" ht="27.75" customHeight="1">
      <c r="A41" s="5">
        <v>31</v>
      </c>
      <c r="B41" s="9"/>
      <c r="C41" s="20"/>
      <c r="D41" s="9"/>
      <c r="E41" s="29">
        <v>0.56</v>
      </c>
      <c r="F41" s="30">
        <f t="shared" si="0"/>
        <v>0</v>
      </c>
    </row>
    <row r="42" spans="1:6" ht="18">
      <c r="A42" s="3"/>
      <c r="B42" s="3"/>
      <c r="C42" s="3"/>
      <c r="D42" s="3"/>
      <c r="E42" s="3"/>
      <c r="F42" s="4"/>
    </row>
    <row r="43" spans="1:6" ht="18.75" thickBot="1">
      <c r="A43" s="3"/>
      <c r="B43" s="3"/>
      <c r="C43" s="2" t="s">
        <v>10</v>
      </c>
      <c r="D43" s="15">
        <f>SUM(D11:D42)</f>
        <v>0</v>
      </c>
      <c r="E43" s="3"/>
      <c r="F43" s="3"/>
    </row>
    <row r="44" spans="1:6" ht="18.75" thickBot="1">
      <c r="A44" s="3"/>
      <c r="B44" s="3"/>
      <c r="C44" s="2" t="s">
        <v>9</v>
      </c>
      <c r="D44" s="23">
        <f>SUM(F11:F41)</f>
        <v>0</v>
      </c>
      <c r="E44" s="24"/>
      <c r="F44" s="3"/>
    </row>
    <row r="45" spans="1:6" ht="18">
      <c r="A45" s="3"/>
      <c r="B45" s="14">
        <v>44200</v>
      </c>
      <c r="C45" s="2" t="s">
        <v>8</v>
      </c>
      <c r="D45" s="4"/>
      <c r="E45" s="3"/>
      <c r="F45" s="3"/>
    </row>
    <row r="46" spans="1:6" ht="18">
      <c r="A46" s="3"/>
      <c r="B46" s="3"/>
      <c r="C46" s="3"/>
      <c r="D46" s="3"/>
      <c r="E46" s="3"/>
      <c r="F46" s="3"/>
    </row>
    <row r="47" spans="1:6" ht="18">
      <c r="A47" s="3"/>
      <c r="B47" s="3"/>
      <c r="C47" s="3"/>
      <c r="D47" s="3"/>
      <c r="E47" s="3"/>
      <c r="F47" s="3"/>
    </row>
  </sheetData>
  <sheetProtection password="D491" sheet="1"/>
  <protectedRanges>
    <protectedRange password="DE11" sqref="E11:F41" name="Range1"/>
  </protectedRanges>
  <mergeCells count="7">
    <mergeCell ref="D44:E44"/>
    <mergeCell ref="A1:F1"/>
    <mergeCell ref="A2:F2"/>
    <mergeCell ref="A3:F3"/>
    <mergeCell ref="A5:F5"/>
    <mergeCell ref="A8:F9"/>
    <mergeCell ref="A6:F6"/>
  </mergeCells>
  <printOptions/>
  <pageMargins left="0.75" right="0.75" top="1" bottom="1" header="0.5" footer="0.5"/>
  <pageSetup fitToHeight="1" fitToWidth="1" horizontalDpi="600" verticalDpi="600" orientation="portrait" scale="58" r:id="rId1"/>
  <customProperties>
    <customPr name="DVSECTIONID" r:id="rId2"/>
  </customProperties>
  <ignoredErrors>
    <ignoredError sqref="D4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IV3"/>
  <sheetViews>
    <sheetView zoomScalePageLayoutView="0" workbookViewId="0" topLeftCell="A1">
      <selection activeCell="C3" sqref="C3"/>
    </sheetView>
  </sheetViews>
  <sheetFormatPr defaultColWidth="9.140625" defaultRowHeight="12.75"/>
  <sheetData>
    <row r="1" spans="1:256" ht="12.75">
      <c r="A1" t="e">
        <f>IF(Sheet1!1:1,"AAAAAHn8uwA=",0)</f>
        <v>#VALUE!</v>
      </c>
      <c r="B1" t="e">
        <f>AND(Sheet1!A1,"AAAAAHn8uwE=")</f>
        <v>#VALUE!</v>
      </c>
      <c r="C1" t="e">
        <f>AND(Sheet1!B1,"AAAAAHn8uwI=")</f>
        <v>#VALUE!</v>
      </c>
      <c r="D1" t="e">
        <f>AND(Sheet1!#REF!,"AAAAAHn8uwM=")</f>
        <v>#REF!</v>
      </c>
      <c r="E1" t="e">
        <f>AND(Sheet1!C1,"AAAAAHn8uwQ=")</f>
        <v>#VALUE!</v>
      </c>
      <c r="F1" t="e">
        <f>AND(Sheet1!D1,"AAAAAHn8uwU=")</f>
        <v>#VALUE!</v>
      </c>
      <c r="G1" t="e">
        <f>AND(Sheet1!E1,"AAAAAHn8uwY=")</f>
        <v>#VALUE!</v>
      </c>
      <c r="H1" t="e">
        <f>AND(Sheet1!F1,"AAAAAHn8uwc=")</f>
        <v>#VALUE!</v>
      </c>
      <c r="I1" t="e">
        <f>AND(Sheet1!G1,"AAAAAHn8uwg=")</f>
        <v>#VALUE!</v>
      </c>
      <c r="J1" t="e">
        <f>AND(Sheet1!H1,"AAAAAHn8uwk=")</f>
        <v>#VALUE!</v>
      </c>
      <c r="K1" t="e">
        <f>AND(Sheet1!I1,"AAAAAHn8uwo=")</f>
        <v>#VALUE!</v>
      </c>
      <c r="L1">
        <f>IF(Sheet1!2:2,"AAAAAHn8uws=",0)</f>
        <v>0</v>
      </c>
      <c r="M1" t="e">
        <f>AND(Sheet1!A2,"AAAAAHn8uww=")</f>
        <v>#VALUE!</v>
      </c>
      <c r="N1" t="e">
        <f>AND(Sheet1!B2,"AAAAAHn8uw0=")</f>
        <v>#VALUE!</v>
      </c>
      <c r="O1" t="e">
        <f>AND(Sheet1!#REF!,"AAAAAHn8uw4=")</f>
        <v>#REF!</v>
      </c>
      <c r="P1" t="e">
        <f>AND(Sheet1!C2,"AAAAAHn8uw8=")</f>
        <v>#VALUE!</v>
      </c>
      <c r="Q1" t="e">
        <f>AND(Sheet1!D2,"AAAAAHn8uxA=")</f>
        <v>#VALUE!</v>
      </c>
      <c r="R1" t="e">
        <f>AND(Sheet1!E2,"AAAAAHn8uxE=")</f>
        <v>#VALUE!</v>
      </c>
      <c r="S1" t="e">
        <f>AND(Sheet1!F2,"AAAAAHn8uxI=")</f>
        <v>#VALUE!</v>
      </c>
      <c r="T1" t="e">
        <f>AND(Sheet1!G2,"AAAAAHn8uxM=")</f>
        <v>#VALUE!</v>
      </c>
      <c r="U1" t="e">
        <f>AND(Sheet1!H2,"AAAAAHn8uxQ=")</f>
        <v>#VALUE!</v>
      </c>
      <c r="V1" t="e">
        <f>AND(Sheet1!I2,"AAAAAHn8uxU=")</f>
        <v>#VALUE!</v>
      </c>
      <c r="W1">
        <f>IF(Sheet1!3:3,"AAAAAHn8uxY=",0)</f>
        <v>0</v>
      </c>
      <c r="X1" t="e">
        <f>AND(Sheet1!A3,"AAAAAHn8uxc=")</f>
        <v>#VALUE!</v>
      </c>
      <c r="Y1" t="e">
        <f>AND(Sheet1!B3,"AAAAAHn8uxg=")</f>
        <v>#VALUE!</v>
      </c>
      <c r="Z1" t="e">
        <f>AND(Sheet1!#REF!,"AAAAAHn8uxk=")</f>
        <v>#REF!</v>
      </c>
      <c r="AA1" t="e">
        <f>AND(Sheet1!C3,"AAAAAHn8uxo=")</f>
        <v>#VALUE!</v>
      </c>
      <c r="AB1" t="e">
        <f>AND(Sheet1!D3,"AAAAAHn8uxs=")</f>
        <v>#VALUE!</v>
      </c>
      <c r="AC1" t="e">
        <f>AND(Sheet1!E3,"AAAAAHn8uxw=")</f>
        <v>#VALUE!</v>
      </c>
      <c r="AD1" t="e">
        <f>AND(Sheet1!F3,"AAAAAHn8ux0=")</f>
        <v>#VALUE!</v>
      </c>
      <c r="AE1" t="e">
        <f>AND(Sheet1!G3,"AAAAAHn8ux4=")</f>
        <v>#VALUE!</v>
      </c>
      <c r="AF1" t="e">
        <f>AND(Sheet1!H3,"AAAAAHn8ux8=")</f>
        <v>#VALUE!</v>
      </c>
      <c r="AG1" t="e">
        <f>AND(Sheet1!I3,"AAAAAHn8uyA=")</f>
        <v>#VALUE!</v>
      </c>
      <c r="AH1">
        <f>IF(Sheet1!4:4,"AAAAAHn8uyE=",0)</f>
        <v>0</v>
      </c>
      <c r="AI1" t="e">
        <f>AND(Sheet1!A4,"AAAAAHn8uyI=")</f>
        <v>#VALUE!</v>
      </c>
      <c r="AJ1" t="e">
        <f>AND(Sheet1!B4,"AAAAAHn8uyM=")</f>
        <v>#VALUE!</v>
      </c>
      <c r="AK1" t="e">
        <f>AND(Sheet1!#REF!,"AAAAAHn8uyQ=")</f>
        <v>#REF!</v>
      </c>
      <c r="AL1" t="e">
        <f>AND(Sheet1!C4,"AAAAAHn8uyU=")</f>
        <v>#VALUE!</v>
      </c>
      <c r="AM1" t="e">
        <f>AND(Sheet1!D4,"AAAAAHn8uyY=")</f>
        <v>#VALUE!</v>
      </c>
      <c r="AN1" t="e">
        <f>AND(Sheet1!E4,"AAAAAHn8uyc=")</f>
        <v>#VALUE!</v>
      </c>
      <c r="AO1" t="e">
        <f>AND(Sheet1!F4,"AAAAAHn8uyg=")</f>
        <v>#VALUE!</v>
      </c>
      <c r="AP1" t="e">
        <f>AND(Sheet1!G4,"AAAAAHn8uyk=")</f>
        <v>#VALUE!</v>
      </c>
      <c r="AQ1" t="e">
        <f>AND(Sheet1!H4,"AAAAAHn8uyo=")</f>
        <v>#VALUE!</v>
      </c>
      <c r="AR1" t="e">
        <f>AND(Sheet1!I4,"AAAAAHn8uys=")</f>
        <v>#VALUE!</v>
      </c>
      <c r="AS1">
        <f>IF(Sheet1!5:5,"AAAAAHn8uyw=",0)</f>
        <v>0</v>
      </c>
      <c r="AT1" t="e">
        <f>AND(Sheet1!A5,"AAAAAHn8uy0=")</f>
        <v>#VALUE!</v>
      </c>
      <c r="AU1" t="e">
        <f>AND(Sheet1!B5,"AAAAAHn8uy4=")</f>
        <v>#VALUE!</v>
      </c>
      <c r="AV1" t="e">
        <f>AND(Sheet1!#REF!,"AAAAAHn8uy8=")</f>
        <v>#REF!</v>
      </c>
      <c r="AW1" t="e">
        <f>AND(Sheet1!C5,"AAAAAHn8uzA=")</f>
        <v>#VALUE!</v>
      </c>
      <c r="AX1" t="e">
        <f>AND(Sheet1!D5,"AAAAAHn8uzE=")</f>
        <v>#VALUE!</v>
      </c>
      <c r="AY1" t="e">
        <f>AND(Sheet1!E5,"AAAAAHn8uzI=")</f>
        <v>#VALUE!</v>
      </c>
      <c r="AZ1" t="e">
        <f>AND(Sheet1!F5,"AAAAAHn8uzM=")</f>
        <v>#VALUE!</v>
      </c>
      <c r="BA1" t="e">
        <f>AND(Sheet1!G5,"AAAAAHn8uzQ=")</f>
        <v>#VALUE!</v>
      </c>
      <c r="BB1" t="e">
        <f>AND(Sheet1!H5,"AAAAAHn8uzU=")</f>
        <v>#VALUE!</v>
      </c>
      <c r="BC1" t="e">
        <f>AND(Sheet1!I5,"AAAAAHn8uzY=")</f>
        <v>#VALUE!</v>
      </c>
      <c r="BD1">
        <f>IF(Sheet1!6:6,"AAAAAHn8uzc=",0)</f>
        <v>0</v>
      </c>
      <c r="BE1" t="e">
        <f>AND(Sheet1!A6,"AAAAAHn8uzg=")</f>
        <v>#VALUE!</v>
      </c>
      <c r="BF1" t="e">
        <f>AND(Sheet1!B6,"AAAAAHn8uzk=")</f>
        <v>#VALUE!</v>
      </c>
      <c r="BG1" t="e">
        <f>AND(Sheet1!#REF!,"AAAAAHn8uzo=")</f>
        <v>#REF!</v>
      </c>
      <c r="BH1" t="e">
        <f>AND(Sheet1!C6,"AAAAAHn8uzs=")</f>
        <v>#VALUE!</v>
      </c>
      <c r="BI1" t="e">
        <f>AND(Sheet1!D6,"AAAAAHn8uzw=")</f>
        <v>#VALUE!</v>
      </c>
      <c r="BJ1" t="e">
        <f>AND(Sheet1!E6,"AAAAAHn8uz0=")</f>
        <v>#VALUE!</v>
      </c>
      <c r="BK1" t="e">
        <f>AND(Sheet1!F6,"AAAAAHn8uz4=")</f>
        <v>#VALUE!</v>
      </c>
      <c r="BL1" t="e">
        <f>AND(Sheet1!G6,"AAAAAHn8uz8=")</f>
        <v>#VALUE!</v>
      </c>
      <c r="BM1" t="e">
        <f>AND(Sheet1!H6,"AAAAAHn8u0A=")</f>
        <v>#VALUE!</v>
      </c>
      <c r="BN1" t="e">
        <f>AND(Sheet1!I6,"AAAAAHn8u0E=")</f>
        <v>#VALUE!</v>
      </c>
      <c r="BO1">
        <f>IF(Sheet1!7:7,"AAAAAHn8u0I=",0)</f>
        <v>0</v>
      </c>
      <c r="BP1" t="e">
        <f>AND(Sheet1!A7,"AAAAAHn8u0M=")</f>
        <v>#VALUE!</v>
      </c>
      <c r="BQ1" t="e">
        <f>AND(Sheet1!B7,"AAAAAHn8u0Q=")</f>
        <v>#VALUE!</v>
      </c>
      <c r="BR1" t="e">
        <f>AND(Sheet1!#REF!,"AAAAAHn8u0U=")</f>
        <v>#REF!</v>
      </c>
      <c r="BS1" t="e">
        <f>AND(Sheet1!C7,"AAAAAHn8u0Y=")</f>
        <v>#VALUE!</v>
      </c>
      <c r="BT1" t="e">
        <f>AND(Sheet1!D7,"AAAAAHn8u0c=")</f>
        <v>#VALUE!</v>
      </c>
      <c r="BU1" t="e">
        <f>AND(Sheet1!E7,"AAAAAHn8u0g=")</f>
        <v>#VALUE!</v>
      </c>
      <c r="BV1" t="e">
        <f>AND(Sheet1!F7,"AAAAAHn8u0k=")</f>
        <v>#VALUE!</v>
      </c>
      <c r="BW1" t="e">
        <f>AND(Sheet1!G7,"AAAAAHn8u0o=")</f>
        <v>#VALUE!</v>
      </c>
      <c r="BX1" t="e">
        <f>AND(Sheet1!H7,"AAAAAHn8u0s=")</f>
        <v>#VALUE!</v>
      </c>
      <c r="BY1" t="e">
        <f>AND(Sheet1!I7,"AAAAAHn8u0w=")</f>
        <v>#VALUE!</v>
      </c>
      <c r="BZ1">
        <f>IF(Sheet1!8:8,"AAAAAHn8u00=",0)</f>
        <v>0</v>
      </c>
      <c r="CA1" t="e">
        <f>AND(Sheet1!A8,"AAAAAHn8u04=")</f>
        <v>#VALUE!</v>
      </c>
      <c r="CB1" t="e">
        <f>AND(Sheet1!B8,"AAAAAHn8u08=")</f>
        <v>#VALUE!</v>
      </c>
      <c r="CC1" t="e">
        <f>AND(Sheet1!#REF!,"AAAAAHn8u1A=")</f>
        <v>#REF!</v>
      </c>
      <c r="CD1" t="e">
        <f>AND(Sheet1!C8,"AAAAAHn8u1E=")</f>
        <v>#VALUE!</v>
      </c>
      <c r="CE1" t="e">
        <f>AND(Sheet1!D8,"AAAAAHn8u1I=")</f>
        <v>#VALUE!</v>
      </c>
      <c r="CF1" t="e">
        <f>AND(Sheet1!E8,"AAAAAHn8u1M=")</f>
        <v>#VALUE!</v>
      </c>
      <c r="CG1" t="e">
        <f>AND(Sheet1!F8,"AAAAAHn8u1Q=")</f>
        <v>#VALUE!</v>
      </c>
      <c r="CH1" t="e">
        <f>AND(Sheet1!G8,"AAAAAHn8u1U=")</f>
        <v>#VALUE!</v>
      </c>
      <c r="CI1" t="e">
        <f>AND(Sheet1!H8,"AAAAAHn8u1Y=")</f>
        <v>#VALUE!</v>
      </c>
      <c r="CJ1" t="e">
        <f>AND(Sheet1!I8,"AAAAAHn8u1c=")</f>
        <v>#VALUE!</v>
      </c>
      <c r="CK1">
        <f>IF(Sheet1!9:9,"AAAAAHn8u1g=",0)</f>
        <v>0</v>
      </c>
      <c r="CL1" t="e">
        <f>AND(Sheet1!A9,"AAAAAHn8u1k=")</f>
        <v>#VALUE!</v>
      </c>
      <c r="CM1" t="e">
        <f>AND(Sheet1!B9,"AAAAAHn8u1o=")</f>
        <v>#VALUE!</v>
      </c>
      <c r="CN1" t="e">
        <f>AND(Sheet1!#REF!,"AAAAAHn8u1s=")</f>
        <v>#REF!</v>
      </c>
      <c r="CO1" t="e">
        <f>AND(Sheet1!C9,"AAAAAHn8u1w=")</f>
        <v>#VALUE!</v>
      </c>
      <c r="CP1" t="e">
        <f>AND(Sheet1!D9,"AAAAAHn8u10=")</f>
        <v>#VALUE!</v>
      </c>
      <c r="CQ1" t="e">
        <f>AND(Sheet1!E9,"AAAAAHn8u14=")</f>
        <v>#VALUE!</v>
      </c>
      <c r="CR1" t="e">
        <f>AND(Sheet1!F9,"AAAAAHn8u18=")</f>
        <v>#VALUE!</v>
      </c>
      <c r="CS1" t="e">
        <f>AND(Sheet1!G9,"AAAAAHn8u2A=")</f>
        <v>#VALUE!</v>
      </c>
      <c r="CT1" t="e">
        <f>AND(Sheet1!H9,"AAAAAHn8u2E=")</f>
        <v>#VALUE!</v>
      </c>
      <c r="CU1" t="e">
        <f>AND(Sheet1!I9,"AAAAAHn8u2I=")</f>
        <v>#VALUE!</v>
      </c>
      <c r="CV1">
        <f>IF(Sheet1!10:10,"AAAAAHn8u2M=",0)</f>
        <v>0</v>
      </c>
      <c r="CW1" t="e">
        <f>AND(Sheet1!A10,"AAAAAHn8u2Q=")</f>
        <v>#VALUE!</v>
      </c>
      <c r="CX1" t="e">
        <f>AND(Sheet1!B10,"AAAAAHn8u2U=")</f>
        <v>#VALUE!</v>
      </c>
      <c r="CY1" t="e">
        <f>AND(Sheet1!#REF!,"AAAAAHn8u2Y=")</f>
        <v>#REF!</v>
      </c>
      <c r="CZ1" t="e">
        <f>AND(Sheet1!C10,"AAAAAHn8u2c=")</f>
        <v>#VALUE!</v>
      </c>
      <c r="DA1" t="e">
        <f>AND(Sheet1!D10,"AAAAAHn8u2g=")</f>
        <v>#VALUE!</v>
      </c>
      <c r="DB1" t="e">
        <f>AND(Sheet1!E10,"AAAAAHn8u2k=")</f>
        <v>#VALUE!</v>
      </c>
      <c r="DC1" t="e">
        <f>AND(Sheet1!F10,"AAAAAHn8u2o=")</f>
        <v>#VALUE!</v>
      </c>
      <c r="DD1" t="e">
        <f>AND(Sheet1!G10,"AAAAAHn8u2s=")</f>
        <v>#VALUE!</v>
      </c>
      <c r="DE1" t="e">
        <f>AND(Sheet1!H10,"AAAAAHn8u2w=")</f>
        <v>#VALUE!</v>
      </c>
      <c r="DF1" t="e">
        <f>AND(Sheet1!I10,"AAAAAHn8u20=")</f>
        <v>#VALUE!</v>
      </c>
      <c r="DG1">
        <f>IF(Sheet1!11:11,"AAAAAHn8u24=",0)</f>
        <v>0</v>
      </c>
      <c r="DH1" t="e">
        <f>AND(Sheet1!A11,"AAAAAHn8u28=")</f>
        <v>#VALUE!</v>
      </c>
      <c r="DI1" t="e">
        <f>AND(Sheet1!B11,"AAAAAHn8u3A=")</f>
        <v>#VALUE!</v>
      </c>
      <c r="DJ1" t="e">
        <f>AND(Sheet1!#REF!,"AAAAAHn8u3E=")</f>
        <v>#REF!</v>
      </c>
      <c r="DK1" t="e">
        <f>AND(Sheet1!C11,"AAAAAHn8u3I=")</f>
        <v>#VALUE!</v>
      </c>
      <c r="DL1" t="e">
        <f>AND(Sheet1!D11,"AAAAAHn8u3M=")</f>
        <v>#VALUE!</v>
      </c>
      <c r="DM1" t="e">
        <f>AND(Sheet1!E11,"AAAAAHn8u3Q=")</f>
        <v>#VALUE!</v>
      </c>
      <c r="DN1" t="e">
        <f>AND(Sheet1!F11,"AAAAAHn8u3U=")</f>
        <v>#VALUE!</v>
      </c>
      <c r="DO1" t="e">
        <f>AND(Sheet1!G11,"AAAAAHn8u3Y=")</f>
        <v>#VALUE!</v>
      </c>
      <c r="DP1" t="e">
        <f>AND(Sheet1!H11,"AAAAAHn8u3c=")</f>
        <v>#VALUE!</v>
      </c>
      <c r="DQ1" t="e">
        <f>AND(Sheet1!I11,"AAAAAHn8u3g=")</f>
        <v>#VALUE!</v>
      </c>
      <c r="DR1">
        <f>IF(Sheet1!12:12,"AAAAAHn8u3k=",0)</f>
        <v>0</v>
      </c>
      <c r="DS1" t="e">
        <f>AND(Sheet1!A12,"AAAAAHn8u3o=")</f>
        <v>#VALUE!</v>
      </c>
      <c r="DT1" t="e">
        <f>AND(Sheet1!B12,"AAAAAHn8u3s=")</f>
        <v>#VALUE!</v>
      </c>
      <c r="DU1" t="e">
        <f>AND(Sheet1!#REF!,"AAAAAHn8u3w=")</f>
        <v>#REF!</v>
      </c>
      <c r="DV1" t="e">
        <f>AND(Sheet1!C12,"AAAAAHn8u30=")</f>
        <v>#VALUE!</v>
      </c>
      <c r="DW1" t="e">
        <f>AND(Sheet1!D12,"AAAAAHn8u34=")</f>
        <v>#VALUE!</v>
      </c>
      <c r="DX1" t="e">
        <f>AND(Sheet1!E12,"AAAAAHn8u38=")</f>
        <v>#VALUE!</v>
      </c>
      <c r="DY1" t="e">
        <f>AND(Sheet1!F12,"AAAAAHn8u4A=")</f>
        <v>#VALUE!</v>
      </c>
      <c r="DZ1" t="e">
        <f>AND(Sheet1!G12,"AAAAAHn8u4E=")</f>
        <v>#VALUE!</v>
      </c>
      <c r="EA1" t="e">
        <f>AND(Sheet1!H12,"AAAAAHn8u4I=")</f>
        <v>#VALUE!</v>
      </c>
      <c r="EB1" t="e">
        <f>AND(Sheet1!I12,"AAAAAHn8u4M=")</f>
        <v>#VALUE!</v>
      </c>
      <c r="EC1">
        <f>IF(Sheet1!13:13,"AAAAAHn8u4Q=",0)</f>
        <v>0</v>
      </c>
      <c r="ED1" t="e">
        <f>AND(Sheet1!A13,"AAAAAHn8u4U=")</f>
        <v>#VALUE!</v>
      </c>
      <c r="EE1" t="e">
        <f>AND(Sheet1!B13,"AAAAAHn8u4Y=")</f>
        <v>#VALUE!</v>
      </c>
      <c r="EF1" t="e">
        <f>AND(Sheet1!#REF!,"AAAAAHn8u4c=")</f>
        <v>#REF!</v>
      </c>
      <c r="EG1" t="e">
        <f>AND(Sheet1!C13,"AAAAAHn8u4g=")</f>
        <v>#VALUE!</v>
      </c>
      <c r="EH1" t="e">
        <f>AND(Sheet1!D13,"AAAAAHn8u4k=")</f>
        <v>#VALUE!</v>
      </c>
      <c r="EI1" t="e">
        <f>AND(Sheet1!E13,"AAAAAHn8u4o=")</f>
        <v>#VALUE!</v>
      </c>
      <c r="EJ1" t="e">
        <f>AND(Sheet1!F13,"AAAAAHn8u4s=")</f>
        <v>#VALUE!</v>
      </c>
      <c r="EK1" t="e">
        <f>AND(Sheet1!G13,"AAAAAHn8u4w=")</f>
        <v>#VALUE!</v>
      </c>
      <c r="EL1" t="e">
        <f>AND(Sheet1!H13,"AAAAAHn8u40=")</f>
        <v>#VALUE!</v>
      </c>
      <c r="EM1" t="e">
        <f>AND(Sheet1!I13,"AAAAAHn8u44=")</f>
        <v>#VALUE!</v>
      </c>
      <c r="EN1">
        <f>IF(Sheet1!14:14,"AAAAAHn8u48=",0)</f>
        <v>0</v>
      </c>
      <c r="EO1" t="e">
        <f>AND(Sheet1!A14,"AAAAAHn8u5A=")</f>
        <v>#VALUE!</v>
      </c>
      <c r="EP1" t="e">
        <f>AND(Sheet1!B14,"AAAAAHn8u5E=")</f>
        <v>#VALUE!</v>
      </c>
      <c r="EQ1" t="e">
        <f>AND(Sheet1!#REF!,"AAAAAHn8u5I=")</f>
        <v>#REF!</v>
      </c>
      <c r="ER1" t="e">
        <f>AND(Sheet1!C14,"AAAAAHn8u5M=")</f>
        <v>#VALUE!</v>
      </c>
      <c r="ES1" t="e">
        <f>AND(Sheet1!D14,"AAAAAHn8u5Q=")</f>
        <v>#VALUE!</v>
      </c>
      <c r="ET1" t="e">
        <f>AND(Sheet1!E14,"AAAAAHn8u5U=")</f>
        <v>#VALUE!</v>
      </c>
      <c r="EU1" t="e">
        <f>AND(Sheet1!F14,"AAAAAHn8u5Y=")</f>
        <v>#VALUE!</v>
      </c>
      <c r="EV1" t="e">
        <f>AND(Sheet1!G14,"AAAAAHn8u5c=")</f>
        <v>#VALUE!</v>
      </c>
      <c r="EW1" t="e">
        <f>AND(Sheet1!H14,"AAAAAHn8u5g=")</f>
        <v>#VALUE!</v>
      </c>
      <c r="EX1" t="e">
        <f>AND(Sheet1!I14,"AAAAAHn8u5k=")</f>
        <v>#VALUE!</v>
      </c>
      <c r="EY1">
        <f>IF(Sheet1!15:15,"AAAAAHn8u5o=",0)</f>
        <v>0</v>
      </c>
      <c r="EZ1" t="e">
        <f>AND(Sheet1!A15,"AAAAAHn8u5s=")</f>
        <v>#VALUE!</v>
      </c>
      <c r="FA1" t="e">
        <f>AND(Sheet1!B15,"AAAAAHn8u5w=")</f>
        <v>#VALUE!</v>
      </c>
      <c r="FB1" t="e">
        <f>AND(Sheet1!#REF!,"AAAAAHn8u50=")</f>
        <v>#REF!</v>
      </c>
      <c r="FC1" t="e">
        <f>AND(Sheet1!C15,"AAAAAHn8u54=")</f>
        <v>#VALUE!</v>
      </c>
      <c r="FD1" t="e">
        <f>AND(Sheet1!D15,"AAAAAHn8u58=")</f>
        <v>#VALUE!</v>
      </c>
      <c r="FE1" t="e">
        <f>AND(Sheet1!E15,"AAAAAHn8u6A=")</f>
        <v>#VALUE!</v>
      </c>
      <c r="FF1" t="e">
        <f>AND(Sheet1!F15,"AAAAAHn8u6E=")</f>
        <v>#VALUE!</v>
      </c>
      <c r="FG1" t="e">
        <f>AND(Sheet1!G15,"AAAAAHn8u6I=")</f>
        <v>#VALUE!</v>
      </c>
      <c r="FH1" t="e">
        <f>AND(Sheet1!H15,"AAAAAHn8u6M=")</f>
        <v>#VALUE!</v>
      </c>
      <c r="FI1" t="e">
        <f>AND(Sheet1!I15,"AAAAAHn8u6Q=")</f>
        <v>#VALUE!</v>
      </c>
      <c r="FJ1">
        <f>IF(Sheet1!16:16,"AAAAAHn8u6U=",0)</f>
        <v>0</v>
      </c>
      <c r="FK1" t="e">
        <f>AND(Sheet1!A16,"AAAAAHn8u6Y=")</f>
        <v>#VALUE!</v>
      </c>
      <c r="FL1" t="e">
        <f>AND(Sheet1!B16,"AAAAAHn8u6c=")</f>
        <v>#VALUE!</v>
      </c>
      <c r="FM1" t="e">
        <f>AND(Sheet1!#REF!,"AAAAAHn8u6g=")</f>
        <v>#REF!</v>
      </c>
      <c r="FN1" t="e">
        <f>AND(Sheet1!C16,"AAAAAHn8u6k=")</f>
        <v>#VALUE!</v>
      </c>
      <c r="FO1" t="e">
        <f>AND(Sheet1!D16,"AAAAAHn8u6o=")</f>
        <v>#VALUE!</v>
      </c>
      <c r="FP1" t="e">
        <f>AND(Sheet1!E16,"AAAAAHn8u6s=")</f>
        <v>#VALUE!</v>
      </c>
      <c r="FQ1" t="e">
        <f>AND(Sheet1!F16,"AAAAAHn8u6w=")</f>
        <v>#VALUE!</v>
      </c>
      <c r="FR1" t="e">
        <f>AND(Sheet1!G16,"AAAAAHn8u60=")</f>
        <v>#VALUE!</v>
      </c>
      <c r="FS1" t="e">
        <f>AND(Sheet1!H16,"AAAAAHn8u64=")</f>
        <v>#VALUE!</v>
      </c>
      <c r="FT1" t="e">
        <f>AND(Sheet1!I16,"AAAAAHn8u68=")</f>
        <v>#VALUE!</v>
      </c>
      <c r="FU1">
        <f>IF(Sheet1!17:17,"AAAAAHn8u7A=",0)</f>
        <v>0</v>
      </c>
      <c r="FV1" t="e">
        <f>AND(Sheet1!A17,"AAAAAHn8u7E=")</f>
        <v>#VALUE!</v>
      </c>
      <c r="FW1" t="e">
        <f>AND(Sheet1!B17,"AAAAAHn8u7I=")</f>
        <v>#VALUE!</v>
      </c>
      <c r="FX1" t="e">
        <f>AND(Sheet1!#REF!,"AAAAAHn8u7M=")</f>
        <v>#REF!</v>
      </c>
      <c r="FY1" t="e">
        <f>AND(Sheet1!C17,"AAAAAHn8u7Q=")</f>
        <v>#VALUE!</v>
      </c>
      <c r="FZ1" t="e">
        <f>AND(Sheet1!D17,"AAAAAHn8u7U=")</f>
        <v>#VALUE!</v>
      </c>
      <c r="GA1" t="e">
        <f>AND(Sheet1!E17,"AAAAAHn8u7Y=")</f>
        <v>#VALUE!</v>
      </c>
      <c r="GB1" t="e">
        <f>AND(Sheet1!F17,"AAAAAHn8u7c=")</f>
        <v>#VALUE!</v>
      </c>
      <c r="GC1" t="e">
        <f>AND(Sheet1!G17,"AAAAAHn8u7g=")</f>
        <v>#VALUE!</v>
      </c>
      <c r="GD1" t="e">
        <f>AND(Sheet1!H17,"AAAAAHn8u7k=")</f>
        <v>#VALUE!</v>
      </c>
      <c r="GE1" t="e">
        <f>AND(Sheet1!I17,"AAAAAHn8u7o=")</f>
        <v>#VALUE!</v>
      </c>
      <c r="GF1">
        <f>IF(Sheet1!18:18,"AAAAAHn8u7s=",0)</f>
        <v>0</v>
      </c>
      <c r="GG1" t="e">
        <f>AND(Sheet1!A18,"AAAAAHn8u7w=")</f>
        <v>#VALUE!</v>
      </c>
      <c r="GH1" t="e">
        <f>AND(Sheet1!B18,"AAAAAHn8u70=")</f>
        <v>#VALUE!</v>
      </c>
      <c r="GI1" t="e">
        <f>AND(Sheet1!#REF!,"AAAAAHn8u74=")</f>
        <v>#REF!</v>
      </c>
      <c r="GJ1" t="e">
        <f>AND(Sheet1!C18,"AAAAAHn8u78=")</f>
        <v>#VALUE!</v>
      </c>
      <c r="GK1" t="e">
        <f>AND(Sheet1!D18,"AAAAAHn8u8A=")</f>
        <v>#VALUE!</v>
      </c>
      <c r="GL1" t="e">
        <f>AND(Sheet1!E18,"AAAAAHn8u8E=")</f>
        <v>#VALUE!</v>
      </c>
      <c r="GM1" t="e">
        <f>AND(Sheet1!F18,"AAAAAHn8u8I=")</f>
        <v>#VALUE!</v>
      </c>
      <c r="GN1" t="e">
        <f>AND(Sheet1!G18,"AAAAAHn8u8M=")</f>
        <v>#VALUE!</v>
      </c>
      <c r="GO1" t="e">
        <f>AND(Sheet1!H18,"AAAAAHn8u8Q=")</f>
        <v>#VALUE!</v>
      </c>
      <c r="GP1" t="e">
        <f>AND(Sheet1!I18,"AAAAAHn8u8U=")</f>
        <v>#VALUE!</v>
      </c>
      <c r="GQ1">
        <f>IF(Sheet1!19:19,"AAAAAHn8u8Y=",0)</f>
        <v>0</v>
      </c>
      <c r="GR1" t="e">
        <f>AND(Sheet1!A19,"AAAAAHn8u8c=")</f>
        <v>#VALUE!</v>
      </c>
      <c r="GS1" t="e">
        <f>AND(Sheet1!B19,"AAAAAHn8u8g=")</f>
        <v>#VALUE!</v>
      </c>
      <c r="GT1" t="e">
        <f>AND(Sheet1!#REF!,"AAAAAHn8u8k=")</f>
        <v>#REF!</v>
      </c>
      <c r="GU1" t="e">
        <f>AND(Sheet1!C19,"AAAAAHn8u8o=")</f>
        <v>#VALUE!</v>
      </c>
      <c r="GV1" t="e">
        <f>AND(Sheet1!D19,"AAAAAHn8u8s=")</f>
        <v>#VALUE!</v>
      </c>
      <c r="GW1" t="e">
        <f>AND(Sheet1!E19,"AAAAAHn8u8w=")</f>
        <v>#VALUE!</v>
      </c>
      <c r="GX1" t="e">
        <f>AND(Sheet1!F19,"AAAAAHn8u80=")</f>
        <v>#VALUE!</v>
      </c>
      <c r="GY1" t="e">
        <f>AND(Sheet1!G19,"AAAAAHn8u84=")</f>
        <v>#VALUE!</v>
      </c>
      <c r="GZ1" t="e">
        <f>AND(Sheet1!H19,"AAAAAHn8u88=")</f>
        <v>#VALUE!</v>
      </c>
      <c r="HA1" t="e">
        <f>AND(Sheet1!I19,"AAAAAHn8u9A=")</f>
        <v>#VALUE!</v>
      </c>
      <c r="HB1">
        <f>IF(Sheet1!20:20,"AAAAAHn8u9E=",0)</f>
        <v>0</v>
      </c>
      <c r="HC1" t="e">
        <f>AND(Sheet1!A20,"AAAAAHn8u9I=")</f>
        <v>#VALUE!</v>
      </c>
      <c r="HD1" t="e">
        <f>AND(Sheet1!B20,"AAAAAHn8u9M=")</f>
        <v>#VALUE!</v>
      </c>
      <c r="HE1" t="e">
        <f>AND(Sheet1!#REF!,"AAAAAHn8u9Q=")</f>
        <v>#REF!</v>
      </c>
      <c r="HF1" t="e">
        <f>AND(Sheet1!C20,"AAAAAHn8u9U=")</f>
        <v>#VALUE!</v>
      </c>
      <c r="HG1" t="e">
        <f>AND(Sheet1!D20,"AAAAAHn8u9Y=")</f>
        <v>#VALUE!</v>
      </c>
      <c r="HH1" t="e">
        <f>AND(Sheet1!E20,"AAAAAHn8u9c=")</f>
        <v>#VALUE!</v>
      </c>
      <c r="HI1" t="e">
        <f>AND(Sheet1!F20,"AAAAAHn8u9g=")</f>
        <v>#VALUE!</v>
      </c>
      <c r="HJ1" t="e">
        <f>AND(Sheet1!G20,"AAAAAHn8u9k=")</f>
        <v>#VALUE!</v>
      </c>
      <c r="HK1" t="e">
        <f>AND(Sheet1!H20,"AAAAAHn8u9o=")</f>
        <v>#VALUE!</v>
      </c>
      <c r="HL1" t="e">
        <f>AND(Sheet1!I20,"AAAAAHn8u9s=")</f>
        <v>#VALUE!</v>
      </c>
      <c r="HM1">
        <f>IF(Sheet1!21:21,"AAAAAHn8u9w=",0)</f>
        <v>0</v>
      </c>
      <c r="HN1" t="e">
        <f>AND(Sheet1!A21,"AAAAAHn8u90=")</f>
        <v>#VALUE!</v>
      </c>
      <c r="HO1" t="e">
        <f>AND(Sheet1!B21,"AAAAAHn8u94=")</f>
        <v>#VALUE!</v>
      </c>
      <c r="HP1" t="e">
        <f>AND(Sheet1!#REF!,"AAAAAHn8u98=")</f>
        <v>#REF!</v>
      </c>
      <c r="HQ1" t="e">
        <f>AND(Sheet1!C21,"AAAAAHn8u+A=")</f>
        <v>#VALUE!</v>
      </c>
      <c r="HR1" t="e">
        <f>AND(Sheet1!D21,"AAAAAHn8u+E=")</f>
        <v>#VALUE!</v>
      </c>
      <c r="HS1" t="e">
        <f>AND(Sheet1!E21,"AAAAAHn8u+I=")</f>
        <v>#VALUE!</v>
      </c>
      <c r="HT1" t="e">
        <f>AND(Sheet1!F21,"AAAAAHn8u+M=")</f>
        <v>#VALUE!</v>
      </c>
      <c r="HU1" t="e">
        <f>AND(Sheet1!G21,"AAAAAHn8u+Q=")</f>
        <v>#VALUE!</v>
      </c>
      <c r="HV1" t="e">
        <f>AND(Sheet1!H21,"AAAAAHn8u+U=")</f>
        <v>#VALUE!</v>
      </c>
      <c r="HW1" t="e">
        <f>AND(Sheet1!I21,"AAAAAHn8u+Y=")</f>
        <v>#VALUE!</v>
      </c>
      <c r="HX1">
        <f>IF(Sheet1!22:22,"AAAAAHn8u+c=",0)</f>
        <v>0</v>
      </c>
      <c r="HY1" t="e">
        <f>AND(Sheet1!A22,"AAAAAHn8u+g=")</f>
        <v>#VALUE!</v>
      </c>
      <c r="HZ1" t="e">
        <f>AND(Sheet1!B22,"AAAAAHn8u+k=")</f>
        <v>#VALUE!</v>
      </c>
      <c r="IA1" t="e">
        <f>AND(Sheet1!#REF!,"AAAAAHn8u+o=")</f>
        <v>#REF!</v>
      </c>
      <c r="IB1" t="e">
        <f>AND(Sheet1!C22,"AAAAAHn8u+s=")</f>
        <v>#VALUE!</v>
      </c>
      <c r="IC1" t="e">
        <f>AND(Sheet1!D22,"AAAAAHn8u+w=")</f>
        <v>#VALUE!</v>
      </c>
      <c r="ID1" t="e">
        <f>AND(Sheet1!E22,"AAAAAHn8u+0=")</f>
        <v>#VALUE!</v>
      </c>
      <c r="IE1" t="e">
        <f>AND(Sheet1!F22,"AAAAAHn8u+4=")</f>
        <v>#VALUE!</v>
      </c>
      <c r="IF1" t="e">
        <f>AND(Sheet1!G22,"AAAAAHn8u+8=")</f>
        <v>#VALUE!</v>
      </c>
      <c r="IG1" t="e">
        <f>AND(Sheet1!H22,"AAAAAHn8u/A=")</f>
        <v>#VALUE!</v>
      </c>
      <c r="IH1" t="e">
        <f>AND(Sheet1!I22,"AAAAAHn8u/E=")</f>
        <v>#VALUE!</v>
      </c>
      <c r="II1">
        <f>IF(Sheet1!23:23,"AAAAAHn8u/I=",0)</f>
        <v>0</v>
      </c>
      <c r="IJ1" t="e">
        <f>AND(Sheet1!A23,"AAAAAHn8u/M=")</f>
        <v>#VALUE!</v>
      </c>
      <c r="IK1" t="e">
        <f>AND(Sheet1!B23,"AAAAAHn8u/Q=")</f>
        <v>#VALUE!</v>
      </c>
      <c r="IL1" t="e">
        <f>AND(Sheet1!#REF!,"AAAAAHn8u/U=")</f>
        <v>#REF!</v>
      </c>
      <c r="IM1" t="e">
        <f>AND(Sheet1!C23,"AAAAAHn8u/Y=")</f>
        <v>#VALUE!</v>
      </c>
      <c r="IN1" t="e">
        <f>AND(Sheet1!D23,"AAAAAHn8u/c=")</f>
        <v>#VALUE!</v>
      </c>
      <c r="IO1" t="e">
        <f>AND(Sheet1!E23,"AAAAAHn8u/g=")</f>
        <v>#VALUE!</v>
      </c>
      <c r="IP1" t="e">
        <f>AND(Sheet1!F23,"AAAAAHn8u/k=")</f>
        <v>#VALUE!</v>
      </c>
      <c r="IQ1" t="e">
        <f>AND(Sheet1!G23,"AAAAAHn8u/o=")</f>
        <v>#VALUE!</v>
      </c>
      <c r="IR1" t="e">
        <f>AND(Sheet1!H23,"AAAAAHn8u/s=")</f>
        <v>#VALUE!</v>
      </c>
      <c r="IS1" t="e">
        <f>AND(Sheet1!I23,"AAAAAHn8u/w=")</f>
        <v>#VALUE!</v>
      </c>
      <c r="IT1">
        <f>IF(Sheet1!24:24,"AAAAAHn8u/0=",0)</f>
        <v>0</v>
      </c>
      <c r="IU1" t="e">
        <f>AND(Sheet1!A24,"AAAAAHn8u/4=")</f>
        <v>#VALUE!</v>
      </c>
      <c r="IV1" t="e">
        <f>AND(Sheet1!B24,"AAAAAHn8u/8=")</f>
        <v>#VALUE!</v>
      </c>
    </row>
    <row r="2" spans="1:256" ht="12.75">
      <c r="A2" t="e">
        <f>AND(Sheet1!#REF!,"AAAAAH/dvAA=")</f>
        <v>#REF!</v>
      </c>
      <c r="B2" t="e">
        <f>AND(Sheet1!C24,"AAAAAH/dvAE=")</f>
        <v>#VALUE!</v>
      </c>
      <c r="C2" t="e">
        <f>AND(Sheet1!D24,"AAAAAH/dvAI=")</f>
        <v>#VALUE!</v>
      </c>
      <c r="D2" t="e">
        <f>AND(Sheet1!E24,"AAAAAH/dvAM=")</f>
        <v>#VALUE!</v>
      </c>
      <c r="E2" t="e">
        <f>AND(Sheet1!F24,"AAAAAH/dvAQ=")</f>
        <v>#VALUE!</v>
      </c>
      <c r="F2" t="e">
        <f>AND(Sheet1!G24,"AAAAAH/dvAU=")</f>
        <v>#VALUE!</v>
      </c>
      <c r="G2" t="e">
        <f>AND(Sheet1!H24,"AAAAAH/dvAY=")</f>
        <v>#VALUE!</v>
      </c>
      <c r="H2" t="e">
        <f>AND(Sheet1!I24,"AAAAAH/dvAc=")</f>
        <v>#VALUE!</v>
      </c>
      <c r="I2">
        <f>IF(Sheet1!25:25,"AAAAAH/dvAg=",0)</f>
        <v>0</v>
      </c>
      <c r="J2" t="e">
        <f>AND(Sheet1!A25,"AAAAAH/dvAk=")</f>
        <v>#VALUE!</v>
      </c>
      <c r="K2" t="e">
        <f>AND(Sheet1!B25,"AAAAAH/dvAo=")</f>
        <v>#VALUE!</v>
      </c>
      <c r="L2" t="e">
        <f>AND(Sheet1!#REF!,"AAAAAH/dvAs=")</f>
        <v>#REF!</v>
      </c>
      <c r="M2" t="e">
        <f>AND(Sheet1!C25,"AAAAAH/dvAw=")</f>
        <v>#VALUE!</v>
      </c>
      <c r="N2" t="e">
        <f>AND(Sheet1!D25,"AAAAAH/dvA0=")</f>
        <v>#VALUE!</v>
      </c>
      <c r="O2" t="e">
        <f>AND(Sheet1!E25,"AAAAAH/dvA4=")</f>
        <v>#VALUE!</v>
      </c>
      <c r="P2" t="e">
        <f>AND(Sheet1!F25,"AAAAAH/dvA8=")</f>
        <v>#VALUE!</v>
      </c>
      <c r="Q2" t="e">
        <f>AND(Sheet1!G25,"AAAAAH/dvBA=")</f>
        <v>#VALUE!</v>
      </c>
      <c r="R2" t="e">
        <f>AND(Sheet1!H25,"AAAAAH/dvBE=")</f>
        <v>#VALUE!</v>
      </c>
      <c r="S2" t="e">
        <f>AND(Sheet1!I25,"AAAAAH/dvBI=")</f>
        <v>#VALUE!</v>
      </c>
      <c r="T2">
        <f>IF(Sheet1!26:26,"AAAAAH/dvBM=",0)</f>
        <v>0</v>
      </c>
      <c r="U2" t="e">
        <f>AND(Sheet1!A26,"AAAAAH/dvBQ=")</f>
        <v>#VALUE!</v>
      </c>
      <c r="V2" t="e">
        <f>AND(Sheet1!B26,"AAAAAH/dvBU=")</f>
        <v>#VALUE!</v>
      </c>
      <c r="W2" t="e">
        <f>AND(Sheet1!#REF!,"AAAAAH/dvBY=")</f>
        <v>#REF!</v>
      </c>
      <c r="X2" t="e">
        <f>AND(Sheet1!C26,"AAAAAH/dvBc=")</f>
        <v>#VALUE!</v>
      </c>
      <c r="Y2" t="e">
        <f>AND(Sheet1!D26,"AAAAAH/dvBg=")</f>
        <v>#VALUE!</v>
      </c>
      <c r="Z2" t="e">
        <f>AND(Sheet1!E26,"AAAAAH/dvBk=")</f>
        <v>#VALUE!</v>
      </c>
      <c r="AA2" t="e">
        <f>AND(Sheet1!F26,"AAAAAH/dvBo=")</f>
        <v>#VALUE!</v>
      </c>
      <c r="AB2" t="e">
        <f>AND(Sheet1!G26,"AAAAAH/dvBs=")</f>
        <v>#VALUE!</v>
      </c>
      <c r="AC2" t="e">
        <f>AND(Sheet1!H26,"AAAAAH/dvBw=")</f>
        <v>#VALUE!</v>
      </c>
      <c r="AD2" t="e">
        <f>AND(Sheet1!I26,"AAAAAH/dvB0=")</f>
        <v>#VALUE!</v>
      </c>
      <c r="AE2">
        <f>IF(Sheet1!27:27,"AAAAAH/dvB4=",0)</f>
        <v>0</v>
      </c>
      <c r="AF2" t="e">
        <f>AND(Sheet1!A27,"AAAAAH/dvB8=")</f>
        <v>#VALUE!</v>
      </c>
      <c r="AG2" t="e">
        <f>AND(Sheet1!B27,"AAAAAH/dvCA=")</f>
        <v>#VALUE!</v>
      </c>
      <c r="AH2" t="e">
        <f>AND(Sheet1!#REF!,"AAAAAH/dvCE=")</f>
        <v>#REF!</v>
      </c>
      <c r="AI2" t="e">
        <f>AND(Sheet1!C27,"AAAAAH/dvCI=")</f>
        <v>#VALUE!</v>
      </c>
      <c r="AJ2" t="e">
        <f>AND(Sheet1!D27,"AAAAAH/dvCM=")</f>
        <v>#VALUE!</v>
      </c>
      <c r="AK2" t="e">
        <f>AND(Sheet1!E27,"AAAAAH/dvCQ=")</f>
        <v>#VALUE!</v>
      </c>
      <c r="AL2" t="e">
        <f>AND(Sheet1!F27,"AAAAAH/dvCU=")</f>
        <v>#VALUE!</v>
      </c>
      <c r="AM2" t="e">
        <f>AND(Sheet1!G27,"AAAAAH/dvCY=")</f>
        <v>#VALUE!</v>
      </c>
      <c r="AN2" t="e">
        <f>AND(Sheet1!H27,"AAAAAH/dvCc=")</f>
        <v>#VALUE!</v>
      </c>
      <c r="AO2" t="e">
        <f>AND(Sheet1!I27,"AAAAAH/dvCg=")</f>
        <v>#VALUE!</v>
      </c>
      <c r="AP2">
        <f>IF(Sheet1!28:28,"AAAAAH/dvCk=",0)</f>
        <v>0</v>
      </c>
      <c r="AQ2" t="e">
        <f>AND(Sheet1!A28,"AAAAAH/dvCo=")</f>
        <v>#VALUE!</v>
      </c>
      <c r="AR2" t="e">
        <f>AND(Sheet1!B28,"AAAAAH/dvCs=")</f>
        <v>#VALUE!</v>
      </c>
      <c r="AS2" t="e">
        <f>AND(Sheet1!#REF!,"AAAAAH/dvCw=")</f>
        <v>#REF!</v>
      </c>
      <c r="AT2" t="e">
        <f>AND(Sheet1!C28,"AAAAAH/dvC0=")</f>
        <v>#VALUE!</v>
      </c>
      <c r="AU2" t="e">
        <f>AND(Sheet1!D28,"AAAAAH/dvC4=")</f>
        <v>#VALUE!</v>
      </c>
      <c r="AV2" t="e">
        <f>AND(Sheet1!E28,"AAAAAH/dvC8=")</f>
        <v>#VALUE!</v>
      </c>
      <c r="AW2" t="e">
        <f>AND(Sheet1!F28,"AAAAAH/dvDA=")</f>
        <v>#VALUE!</v>
      </c>
      <c r="AX2" t="e">
        <f>AND(Sheet1!G28,"AAAAAH/dvDE=")</f>
        <v>#VALUE!</v>
      </c>
      <c r="AY2" t="e">
        <f>AND(Sheet1!H28,"AAAAAH/dvDI=")</f>
        <v>#VALUE!</v>
      </c>
      <c r="AZ2" t="e">
        <f>AND(Sheet1!I28,"AAAAAH/dvDM=")</f>
        <v>#VALUE!</v>
      </c>
      <c r="BA2">
        <f>IF(Sheet1!29:29,"AAAAAH/dvDQ=",0)</f>
        <v>0</v>
      </c>
      <c r="BB2" t="e">
        <f>AND(Sheet1!A29,"AAAAAH/dvDU=")</f>
        <v>#VALUE!</v>
      </c>
      <c r="BC2" t="e">
        <f>AND(Sheet1!B29,"AAAAAH/dvDY=")</f>
        <v>#VALUE!</v>
      </c>
      <c r="BD2" t="e">
        <f>AND(Sheet1!#REF!,"AAAAAH/dvDc=")</f>
        <v>#REF!</v>
      </c>
      <c r="BE2" t="e">
        <f>AND(Sheet1!C29,"AAAAAH/dvDg=")</f>
        <v>#VALUE!</v>
      </c>
      <c r="BF2" t="e">
        <f>AND(Sheet1!D29,"AAAAAH/dvDk=")</f>
        <v>#VALUE!</v>
      </c>
      <c r="BG2" t="e">
        <f>AND(Sheet1!E29,"AAAAAH/dvDo=")</f>
        <v>#VALUE!</v>
      </c>
      <c r="BH2" t="e">
        <f>AND(Sheet1!F29,"AAAAAH/dvDs=")</f>
        <v>#VALUE!</v>
      </c>
      <c r="BI2" t="e">
        <f>AND(Sheet1!G29,"AAAAAH/dvDw=")</f>
        <v>#VALUE!</v>
      </c>
      <c r="BJ2" t="e">
        <f>AND(Sheet1!H29,"AAAAAH/dvD0=")</f>
        <v>#VALUE!</v>
      </c>
      <c r="BK2" t="e">
        <f>AND(Sheet1!I29,"AAAAAH/dvD4=")</f>
        <v>#VALUE!</v>
      </c>
      <c r="BL2">
        <f>IF(Sheet1!30:30,"AAAAAH/dvD8=",0)</f>
        <v>0</v>
      </c>
      <c r="BM2" t="e">
        <f>AND(Sheet1!A30,"AAAAAH/dvEA=")</f>
        <v>#VALUE!</v>
      </c>
      <c r="BN2" t="e">
        <f>AND(Sheet1!B30,"AAAAAH/dvEE=")</f>
        <v>#VALUE!</v>
      </c>
      <c r="BO2" t="e">
        <f>AND(Sheet1!#REF!,"AAAAAH/dvEI=")</f>
        <v>#REF!</v>
      </c>
      <c r="BP2" t="e">
        <f>AND(Sheet1!C30,"AAAAAH/dvEM=")</f>
        <v>#VALUE!</v>
      </c>
      <c r="BQ2" t="e">
        <f>AND(Sheet1!D30,"AAAAAH/dvEQ=")</f>
        <v>#VALUE!</v>
      </c>
      <c r="BR2" t="e">
        <f>AND(Sheet1!E30,"AAAAAH/dvEU=")</f>
        <v>#VALUE!</v>
      </c>
      <c r="BS2" t="e">
        <f>AND(Sheet1!F30,"AAAAAH/dvEY=")</f>
        <v>#VALUE!</v>
      </c>
      <c r="BT2" t="e">
        <f>AND(Sheet1!G30,"AAAAAH/dvEc=")</f>
        <v>#VALUE!</v>
      </c>
      <c r="BU2" t="e">
        <f>AND(Sheet1!H30,"AAAAAH/dvEg=")</f>
        <v>#VALUE!</v>
      </c>
      <c r="BV2" t="e">
        <f>AND(Sheet1!I30,"AAAAAH/dvEk=")</f>
        <v>#VALUE!</v>
      </c>
      <c r="BW2">
        <f>IF(Sheet1!31:31,"AAAAAH/dvEo=",0)</f>
        <v>0</v>
      </c>
      <c r="BX2" t="e">
        <f>AND(Sheet1!A31,"AAAAAH/dvEs=")</f>
        <v>#VALUE!</v>
      </c>
      <c r="BY2" t="e">
        <f>AND(Sheet1!B31,"AAAAAH/dvEw=")</f>
        <v>#VALUE!</v>
      </c>
      <c r="BZ2" t="e">
        <f>AND(Sheet1!#REF!,"AAAAAH/dvE0=")</f>
        <v>#REF!</v>
      </c>
      <c r="CA2" t="e">
        <f>AND(Sheet1!C31,"AAAAAH/dvE4=")</f>
        <v>#VALUE!</v>
      </c>
      <c r="CB2" t="e">
        <f>AND(Sheet1!D31,"AAAAAH/dvE8=")</f>
        <v>#VALUE!</v>
      </c>
      <c r="CC2" t="e">
        <f>AND(Sheet1!E31,"AAAAAH/dvFA=")</f>
        <v>#VALUE!</v>
      </c>
      <c r="CD2" t="e">
        <f>AND(Sheet1!F31,"AAAAAH/dvFE=")</f>
        <v>#VALUE!</v>
      </c>
      <c r="CE2" t="e">
        <f>AND(Sheet1!G31,"AAAAAH/dvFI=")</f>
        <v>#VALUE!</v>
      </c>
      <c r="CF2" t="e">
        <f>AND(Sheet1!H31,"AAAAAH/dvFM=")</f>
        <v>#VALUE!</v>
      </c>
      <c r="CG2" t="e">
        <f>AND(Sheet1!I31,"AAAAAH/dvFQ=")</f>
        <v>#VALUE!</v>
      </c>
      <c r="CH2">
        <f>IF(Sheet1!32:32,"AAAAAH/dvFU=",0)</f>
        <v>0</v>
      </c>
      <c r="CI2" t="e">
        <f>AND(Sheet1!A32,"AAAAAH/dvFY=")</f>
        <v>#VALUE!</v>
      </c>
      <c r="CJ2" t="e">
        <f>AND(Sheet1!B32,"AAAAAH/dvFc=")</f>
        <v>#VALUE!</v>
      </c>
      <c r="CK2" t="e">
        <f>AND(Sheet1!#REF!,"AAAAAH/dvFg=")</f>
        <v>#REF!</v>
      </c>
      <c r="CL2" t="e">
        <f>AND(Sheet1!C32,"AAAAAH/dvFk=")</f>
        <v>#VALUE!</v>
      </c>
      <c r="CM2" t="e">
        <f>AND(Sheet1!D32,"AAAAAH/dvFo=")</f>
        <v>#VALUE!</v>
      </c>
      <c r="CN2" t="e">
        <f>AND(Sheet1!E32,"AAAAAH/dvFs=")</f>
        <v>#VALUE!</v>
      </c>
      <c r="CO2" t="e">
        <f>AND(Sheet1!F32,"AAAAAH/dvFw=")</f>
        <v>#VALUE!</v>
      </c>
      <c r="CP2" t="e">
        <f>AND(Sheet1!G32,"AAAAAH/dvF0=")</f>
        <v>#VALUE!</v>
      </c>
      <c r="CQ2" t="e">
        <f>AND(Sheet1!H32,"AAAAAH/dvF4=")</f>
        <v>#VALUE!</v>
      </c>
      <c r="CR2" t="e">
        <f>AND(Sheet1!I32,"AAAAAH/dvF8=")</f>
        <v>#VALUE!</v>
      </c>
      <c r="CS2">
        <f>IF(Sheet1!33:33,"AAAAAH/dvGA=",0)</f>
        <v>0</v>
      </c>
      <c r="CT2" t="e">
        <f>AND(Sheet1!A33,"AAAAAH/dvGE=")</f>
        <v>#VALUE!</v>
      </c>
      <c r="CU2" t="e">
        <f>AND(Sheet1!B33,"AAAAAH/dvGI=")</f>
        <v>#VALUE!</v>
      </c>
      <c r="CV2" t="e">
        <f>AND(Sheet1!#REF!,"AAAAAH/dvGM=")</f>
        <v>#REF!</v>
      </c>
      <c r="CW2" t="e">
        <f>AND(Sheet1!C33,"AAAAAH/dvGQ=")</f>
        <v>#VALUE!</v>
      </c>
      <c r="CX2" t="e">
        <f>AND(Sheet1!D33,"AAAAAH/dvGU=")</f>
        <v>#VALUE!</v>
      </c>
      <c r="CY2" t="e">
        <f>AND(Sheet1!E33,"AAAAAH/dvGY=")</f>
        <v>#VALUE!</v>
      </c>
      <c r="CZ2" t="e">
        <f>AND(Sheet1!F33,"AAAAAH/dvGc=")</f>
        <v>#VALUE!</v>
      </c>
      <c r="DA2" t="e">
        <f>AND(Sheet1!G33,"AAAAAH/dvGg=")</f>
        <v>#VALUE!</v>
      </c>
      <c r="DB2" t="e">
        <f>AND(Sheet1!H33,"AAAAAH/dvGk=")</f>
        <v>#VALUE!</v>
      </c>
      <c r="DC2" t="e">
        <f>AND(Sheet1!I33,"AAAAAH/dvGo=")</f>
        <v>#VALUE!</v>
      </c>
      <c r="DD2">
        <f>IF(Sheet1!34:34,"AAAAAH/dvGs=",0)</f>
        <v>0</v>
      </c>
      <c r="DE2" t="e">
        <f>AND(Sheet1!A34,"AAAAAH/dvGw=")</f>
        <v>#VALUE!</v>
      </c>
      <c r="DF2" t="e">
        <f>AND(Sheet1!B34,"AAAAAH/dvG0=")</f>
        <v>#VALUE!</v>
      </c>
      <c r="DG2" t="e">
        <f>AND(Sheet1!#REF!,"AAAAAH/dvG4=")</f>
        <v>#REF!</v>
      </c>
      <c r="DH2" t="e">
        <f>AND(Sheet1!C34,"AAAAAH/dvG8=")</f>
        <v>#VALUE!</v>
      </c>
      <c r="DI2" t="e">
        <f>AND(Sheet1!D34,"AAAAAH/dvHA=")</f>
        <v>#VALUE!</v>
      </c>
      <c r="DJ2" t="e">
        <f>AND(Sheet1!E34,"AAAAAH/dvHE=")</f>
        <v>#VALUE!</v>
      </c>
      <c r="DK2" t="e">
        <f>AND(Sheet1!F34,"AAAAAH/dvHI=")</f>
        <v>#VALUE!</v>
      </c>
      <c r="DL2" t="e">
        <f>AND(Sheet1!G34,"AAAAAH/dvHM=")</f>
        <v>#VALUE!</v>
      </c>
      <c r="DM2" t="e">
        <f>AND(Sheet1!H34,"AAAAAH/dvHQ=")</f>
        <v>#VALUE!</v>
      </c>
      <c r="DN2" t="e">
        <f>AND(Sheet1!I34,"AAAAAH/dvHU=")</f>
        <v>#VALUE!</v>
      </c>
      <c r="DO2">
        <f>IF(Sheet1!35:35,"AAAAAH/dvHY=",0)</f>
        <v>0</v>
      </c>
      <c r="DP2" t="e">
        <f>AND(Sheet1!A35,"AAAAAH/dvHc=")</f>
        <v>#VALUE!</v>
      </c>
      <c r="DQ2" t="e">
        <f>AND(Sheet1!B35,"AAAAAH/dvHg=")</f>
        <v>#VALUE!</v>
      </c>
      <c r="DR2" t="e">
        <f>AND(Sheet1!#REF!,"AAAAAH/dvHk=")</f>
        <v>#REF!</v>
      </c>
      <c r="DS2" t="e">
        <f>AND(Sheet1!C35,"AAAAAH/dvHo=")</f>
        <v>#VALUE!</v>
      </c>
      <c r="DT2" t="e">
        <f>AND(Sheet1!D35,"AAAAAH/dvHs=")</f>
        <v>#VALUE!</v>
      </c>
      <c r="DU2" t="e">
        <f>AND(Sheet1!E35,"AAAAAH/dvHw=")</f>
        <v>#VALUE!</v>
      </c>
      <c r="DV2" t="e">
        <f>AND(Sheet1!F35,"AAAAAH/dvH0=")</f>
        <v>#VALUE!</v>
      </c>
      <c r="DW2" t="e">
        <f>AND(Sheet1!G35,"AAAAAH/dvH4=")</f>
        <v>#VALUE!</v>
      </c>
      <c r="DX2" t="e">
        <f>AND(Sheet1!H35,"AAAAAH/dvH8=")</f>
        <v>#VALUE!</v>
      </c>
      <c r="DY2" t="e">
        <f>AND(Sheet1!I35,"AAAAAH/dvIA=")</f>
        <v>#VALUE!</v>
      </c>
      <c r="DZ2">
        <f>IF(Sheet1!36:36,"AAAAAH/dvIE=",0)</f>
        <v>0</v>
      </c>
      <c r="EA2" t="e">
        <f>AND(Sheet1!A36,"AAAAAH/dvII=")</f>
        <v>#VALUE!</v>
      </c>
      <c r="EB2" t="e">
        <f>AND(Sheet1!B36,"AAAAAH/dvIM=")</f>
        <v>#VALUE!</v>
      </c>
      <c r="EC2" t="e">
        <f>AND(Sheet1!#REF!,"AAAAAH/dvIQ=")</f>
        <v>#REF!</v>
      </c>
      <c r="ED2" t="e">
        <f>AND(Sheet1!C36,"AAAAAH/dvIU=")</f>
        <v>#VALUE!</v>
      </c>
      <c r="EE2" t="e">
        <f>AND(Sheet1!D36,"AAAAAH/dvIY=")</f>
        <v>#VALUE!</v>
      </c>
      <c r="EF2" t="e">
        <f>AND(Sheet1!E36,"AAAAAH/dvIc=")</f>
        <v>#VALUE!</v>
      </c>
      <c r="EG2" t="e">
        <f>AND(Sheet1!F36,"AAAAAH/dvIg=")</f>
        <v>#VALUE!</v>
      </c>
      <c r="EH2" t="e">
        <f>AND(Sheet1!G36,"AAAAAH/dvIk=")</f>
        <v>#VALUE!</v>
      </c>
      <c r="EI2" t="e">
        <f>AND(Sheet1!H36,"AAAAAH/dvIo=")</f>
        <v>#VALUE!</v>
      </c>
      <c r="EJ2" t="e">
        <f>AND(Sheet1!I36,"AAAAAH/dvIs=")</f>
        <v>#VALUE!</v>
      </c>
      <c r="EK2">
        <f>IF(Sheet1!37:37,"AAAAAH/dvIw=",0)</f>
        <v>0</v>
      </c>
      <c r="EL2" t="e">
        <f>AND(Sheet1!A37,"AAAAAH/dvI0=")</f>
        <v>#VALUE!</v>
      </c>
      <c r="EM2" t="e">
        <f>AND(Sheet1!B37,"AAAAAH/dvI4=")</f>
        <v>#VALUE!</v>
      </c>
      <c r="EN2" t="e">
        <f>AND(Sheet1!#REF!,"AAAAAH/dvI8=")</f>
        <v>#REF!</v>
      </c>
      <c r="EO2" t="e">
        <f>AND(Sheet1!C37,"AAAAAH/dvJA=")</f>
        <v>#VALUE!</v>
      </c>
      <c r="EP2" t="e">
        <f>AND(Sheet1!D37,"AAAAAH/dvJE=")</f>
        <v>#VALUE!</v>
      </c>
      <c r="EQ2" t="e">
        <f>AND(Sheet1!E37,"AAAAAH/dvJI=")</f>
        <v>#VALUE!</v>
      </c>
      <c r="ER2" t="e">
        <f>AND(Sheet1!F37,"AAAAAH/dvJM=")</f>
        <v>#VALUE!</v>
      </c>
      <c r="ES2" t="e">
        <f>AND(Sheet1!G37,"AAAAAH/dvJQ=")</f>
        <v>#VALUE!</v>
      </c>
      <c r="ET2" t="e">
        <f>AND(Sheet1!H37,"AAAAAH/dvJU=")</f>
        <v>#VALUE!</v>
      </c>
      <c r="EU2" t="e">
        <f>AND(Sheet1!I37,"AAAAAH/dvJY=")</f>
        <v>#VALUE!</v>
      </c>
      <c r="EV2">
        <f>IF(Sheet1!38:38,"AAAAAH/dvJc=",0)</f>
        <v>0</v>
      </c>
      <c r="EW2" t="e">
        <f>AND(Sheet1!A38,"AAAAAH/dvJg=")</f>
        <v>#VALUE!</v>
      </c>
      <c r="EX2" t="e">
        <f>AND(Sheet1!B38,"AAAAAH/dvJk=")</f>
        <v>#VALUE!</v>
      </c>
      <c r="EY2" t="e">
        <f>AND(Sheet1!#REF!,"AAAAAH/dvJo=")</f>
        <v>#REF!</v>
      </c>
      <c r="EZ2" t="e">
        <f>AND(Sheet1!C38,"AAAAAH/dvJs=")</f>
        <v>#VALUE!</v>
      </c>
      <c r="FA2" t="e">
        <f>AND(Sheet1!D38,"AAAAAH/dvJw=")</f>
        <v>#VALUE!</v>
      </c>
      <c r="FB2" t="e">
        <f>AND(Sheet1!E38,"AAAAAH/dvJ0=")</f>
        <v>#VALUE!</v>
      </c>
      <c r="FC2" t="e">
        <f>AND(Sheet1!F38,"AAAAAH/dvJ4=")</f>
        <v>#VALUE!</v>
      </c>
      <c r="FD2" t="e">
        <f>AND(Sheet1!G38,"AAAAAH/dvJ8=")</f>
        <v>#VALUE!</v>
      </c>
      <c r="FE2" t="e">
        <f>AND(Sheet1!H38,"AAAAAH/dvKA=")</f>
        <v>#VALUE!</v>
      </c>
      <c r="FF2" t="e">
        <f>AND(Sheet1!I38,"AAAAAH/dvKE=")</f>
        <v>#VALUE!</v>
      </c>
      <c r="FG2">
        <f>IF(Sheet1!39:39,"AAAAAH/dvKI=",0)</f>
        <v>0</v>
      </c>
      <c r="FH2" t="e">
        <f>AND(Sheet1!A39,"AAAAAH/dvKM=")</f>
        <v>#VALUE!</v>
      </c>
      <c r="FI2" t="e">
        <f>AND(Sheet1!B39,"AAAAAH/dvKQ=")</f>
        <v>#VALUE!</v>
      </c>
      <c r="FJ2" t="e">
        <f>AND(Sheet1!#REF!,"AAAAAH/dvKU=")</f>
        <v>#REF!</v>
      </c>
      <c r="FK2" t="e">
        <f>AND(Sheet1!C39,"AAAAAH/dvKY=")</f>
        <v>#VALUE!</v>
      </c>
      <c r="FL2" t="e">
        <f>AND(Sheet1!D39,"AAAAAH/dvKc=")</f>
        <v>#VALUE!</v>
      </c>
      <c r="FM2" t="e">
        <f>AND(Sheet1!E39,"AAAAAH/dvKg=")</f>
        <v>#VALUE!</v>
      </c>
      <c r="FN2" t="e">
        <f>AND(Sheet1!F39,"AAAAAH/dvKk=")</f>
        <v>#VALUE!</v>
      </c>
      <c r="FO2" t="e">
        <f>AND(Sheet1!G39,"AAAAAH/dvKo=")</f>
        <v>#VALUE!</v>
      </c>
      <c r="FP2" t="e">
        <f>AND(Sheet1!H39,"AAAAAH/dvKs=")</f>
        <v>#VALUE!</v>
      </c>
      <c r="FQ2" t="e">
        <f>AND(Sheet1!I39,"AAAAAH/dvKw=")</f>
        <v>#VALUE!</v>
      </c>
      <c r="FR2">
        <f>IF(Sheet1!40:40,"AAAAAH/dvK0=",0)</f>
        <v>0</v>
      </c>
      <c r="FS2" t="e">
        <f>AND(Sheet1!A40,"AAAAAH/dvK4=")</f>
        <v>#VALUE!</v>
      </c>
      <c r="FT2" t="e">
        <f>AND(Sheet1!B40,"AAAAAH/dvK8=")</f>
        <v>#VALUE!</v>
      </c>
      <c r="FU2" t="e">
        <f>AND(Sheet1!#REF!,"AAAAAH/dvLA=")</f>
        <v>#REF!</v>
      </c>
      <c r="FV2" t="e">
        <f>AND(Sheet1!C40,"AAAAAH/dvLE=")</f>
        <v>#VALUE!</v>
      </c>
      <c r="FW2" t="e">
        <f>AND(Sheet1!D40,"AAAAAH/dvLI=")</f>
        <v>#VALUE!</v>
      </c>
      <c r="FX2" t="e">
        <f>AND(Sheet1!E40,"AAAAAH/dvLM=")</f>
        <v>#VALUE!</v>
      </c>
      <c r="FY2" t="e">
        <f>AND(Sheet1!F40,"AAAAAH/dvLQ=")</f>
        <v>#VALUE!</v>
      </c>
      <c r="FZ2" t="e">
        <f>AND(Sheet1!G40,"AAAAAH/dvLU=")</f>
        <v>#VALUE!</v>
      </c>
      <c r="GA2" t="e">
        <f>AND(Sheet1!H40,"AAAAAH/dvLY=")</f>
        <v>#VALUE!</v>
      </c>
      <c r="GB2" t="e">
        <f>AND(Sheet1!I40,"AAAAAH/dvLc=")</f>
        <v>#VALUE!</v>
      </c>
      <c r="GC2">
        <f>IF(Sheet1!41:41,"AAAAAH/dvLg=",0)</f>
        <v>0</v>
      </c>
      <c r="GD2" t="e">
        <f>AND(Sheet1!A41,"AAAAAH/dvLk=")</f>
        <v>#VALUE!</v>
      </c>
      <c r="GE2" t="e">
        <f>AND(Sheet1!B41,"AAAAAH/dvLo=")</f>
        <v>#VALUE!</v>
      </c>
      <c r="GF2" t="e">
        <f>AND(Sheet1!#REF!,"AAAAAH/dvLs=")</f>
        <v>#REF!</v>
      </c>
      <c r="GG2" t="e">
        <f>AND(Sheet1!C41,"AAAAAH/dvLw=")</f>
        <v>#VALUE!</v>
      </c>
      <c r="GH2" t="e">
        <f>AND(Sheet1!D41,"AAAAAH/dvL0=")</f>
        <v>#VALUE!</v>
      </c>
      <c r="GI2" t="e">
        <f>AND(Sheet1!E41,"AAAAAH/dvL4=")</f>
        <v>#VALUE!</v>
      </c>
      <c r="GJ2" t="e">
        <f>AND(Sheet1!F41,"AAAAAH/dvL8=")</f>
        <v>#VALUE!</v>
      </c>
      <c r="GK2" t="e">
        <f>AND(Sheet1!G41,"AAAAAH/dvMA=")</f>
        <v>#VALUE!</v>
      </c>
      <c r="GL2" t="e">
        <f>AND(Sheet1!H41,"AAAAAH/dvME=")</f>
        <v>#VALUE!</v>
      </c>
      <c r="GM2" t="e">
        <f>AND(Sheet1!I41,"AAAAAH/dvMI=")</f>
        <v>#VALUE!</v>
      </c>
      <c r="GN2">
        <f>IF(Sheet1!42:42,"AAAAAH/dvMM=",0)</f>
        <v>0</v>
      </c>
      <c r="GO2" t="e">
        <f>AND(Sheet1!A42,"AAAAAH/dvMQ=")</f>
        <v>#VALUE!</v>
      </c>
      <c r="GP2" t="e">
        <f>AND(Sheet1!B42,"AAAAAH/dvMU=")</f>
        <v>#VALUE!</v>
      </c>
      <c r="GQ2" t="e">
        <f>AND(Sheet1!#REF!,"AAAAAH/dvMY=")</f>
        <v>#REF!</v>
      </c>
      <c r="GR2" t="e">
        <f>AND(Sheet1!C42,"AAAAAH/dvMc=")</f>
        <v>#VALUE!</v>
      </c>
      <c r="GS2" t="e">
        <f>AND(Sheet1!D42,"AAAAAH/dvMg=")</f>
        <v>#VALUE!</v>
      </c>
      <c r="GT2" t="e">
        <f>AND(Sheet1!E42,"AAAAAH/dvMk=")</f>
        <v>#VALUE!</v>
      </c>
      <c r="GU2" t="e">
        <f>AND(Sheet1!F42,"AAAAAH/dvMo=")</f>
        <v>#VALUE!</v>
      </c>
      <c r="GV2" t="e">
        <f>AND(Sheet1!G42,"AAAAAH/dvMs=")</f>
        <v>#VALUE!</v>
      </c>
      <c r="GW2" t="e">
        <f>AND(Sheet1!H42,"AAAAAH/dvMw=")</f>
        <v>#VALUE!</v>
      </c>
      <c r="GX2" t="e">
        <f>AND(Sheet1!I42,"AAAAAH/dvM0=")</f>
        <v>#VALUE!</v>
      </c>
      <c r="GY2">
        <f>IF(Sheet1!43:43,"AAAAAH/dvM4=",0)</f>
        <v>0</v>
      </c>
      <c r="GZ2" t="e">
        <f>AND(Sheet1!A43,"AAAAAH/dvM8=")</f>
        <v>#VALUE!</v>
      </c>
      <c r="HA2" t="e">
        <f>AND(Sheet1!B43,"AAAAAH/dvNA=")</f>
        <v>#VALUE!</v>
      </c>
      <c r="HB2" t="e">
        <f>AND(Sheet1!#REF!,"AAAAAH/dvNE=")</f>
        <v>#REF!</v>
      </c>
      <c r="HC2" t="e">
        <f>AND(Sheet1!C43,"AAAAAH/dvNI=")</f>
        <v>#VALUE!</v>
      </c>
      <c r="HD2" t="e">
        <f>AND(Sheet1!D43,"AAAAAH/dvNM=")</f>
        <v>#VALUE!</v>
      </c>
      <c r="HE2" t="e">
        <f>AND(Sheet1!E43,"AAAAAH/dvNQ=")</f>
        <v>#VALUE!</v>
      </c>
      <c r="HF2" t="e">
        <f>AND(Sheet1!F43,"AAAAAH/dvNU=")</f>
        <v>#VALUE!</v>
      </c>
      <c r="HG2" t="e">
        <f>AND(Sheet1!G43,"AAAAAH/dvNY=")</f>
        <v>#VALUE!</v>
      </c>
      <c r="HH2" t="e">
        <f>AND(Sheet1!H43,"AAAAAH/dvNc=")</f>
        <v>#VALUE!</v>
      </c>
      <c r="HI2" t="e">
        <f>AND(Sheet1!I43,"AAAAAH/dvNg=")</f>
        <v>#VALUE!</v>
      </c>
      <c r="HJ2">
        <f>IF(Sheet1!44:44,"AAAAAH/dvNk=",0)</f>
        <v>0</v>
      </c>
      <c r="HK2" t="e">
        <f>AND(Sheet1!A44,"AAAAAH/dvNo=")</f>
        <v>#VALUE!</v>
      </c>
      <c r="HL2" t="e">
        <f>AND(Sheet1!B44,"AAAAAH/dvNs=")</f>
        <v>#VALUE!</v>
      </c>
      <c r="HM2" t="e">
        <f>AND(Sheet1!#REF!,"AAAAAH/dvNw=")</f>
        <v>#REF!</v>
      </c>
      <c r="HN2" t="e">
        <f>AND(Sheet1!C44,"AAAAAH/dvN0=")</f>
        <v>#VALUE!</v>
      </c>
      <c r="HO2" t="e">
        <f>AND(Sheet1!D44,"AAAAAH/dvN4=")</f>
        <v>#VALUE!</v>
      </c>
      <c r="HP2" t="e">
        <f>AND(Sheet1!E44,"AAAAAH/dvN8=")</f>
        <v>#VALUE!</v>
      </c>
      <c r="HQ2" t="e">
        <f>AND(Sheet1!F44,"AAAAAH/dvOA=")</f>
        <v>#VALUE!</v>
      </c>
      <c r="HR2" t="e">
        <f>AND(Sheet1!G44,"AAAAAH/dvOE=")</f>
        <v>#VALUE!</v>
      </c>
      <c r="HS2" t="e">
        <f>AND(Sheet1!H44,"AAAAAH/dvOI=")</f>
        <v>#VALUE!</v>
      </c>
      <c r="HT2" t="e">
        <f>AND(Sheet1!I44,"AAAAAH/dvOM=")</f>
        <v>#VALUE!</v>
      </c>
      <c r="HU2">
        <f>IF(Sheet1!45:45,"AAAAAH/dvOQ=",0)</f>
        <v>0</v>
      </c>
      <c r="HV2" t="e">
        <f>AND(Sheet1!A45,"AAAAAH/dvOU=")</f>
        <v>#VALUE!</v>
      </c>
      <c r="HW2" t="e">
        <f>AND(Sheet1!B45,"AAAAAH/dvOY=")</f>
        <v>#VALUE!</v>
      </c>
      <c r="HX2" t="e">
        <f>AND(Sheet1!#REF!,"AAAAAH/dvOc=")</f>
        <v>#REF!</v>
      </c>
      <c r="HY2" t="e">
        <f>AND(Sheet1!C45,"AAAAAH/dvOg=")</f>
        <v>#VALUE!</v>
      </c>
      <c r="HZ2" t="e">
        <f>AND(Sheet1!D45,"AAAAAH/dvOk=")</f>
        <v>#VALUE!</v>
      </c>
      <c r="IA2" t="e">
        <f>AND(Sheet1!E45,"AAAAAH/dvOo=")</f>
        <v>#VALUE!</v>
      </c>
      <c r="IB2" t="e">
        <f>AND(Sheet1!F45,"AAAAAH/dvOs=")</f>
        <v>#VALUE!</v>
      </c>
      <c r="IC2" t="e">
        <f>AND(Sheet1!G45,"AAAAAH/dvOw=")</f>
        <v>#VALUE!</v>
      </c>
      <c r="ID2" t="e">
        <f>AND(Sheet1!H45,"AAAAAH/dvO0=")</f>
        <v>#VALUE!</v>
      </c>
      <c r="IE2" t="e">
        <f>AND(Sheet1!I45,"AAAAAH/dvO4=")</f>
        <v>#VALUE!</v>
      </c>
      <c r="IF2">
        <f>IF(Sheet1!46:46,"AAAAAH/dvO8=",0)</f>
        <v>0</v>
      </c>
      <c r="IG2">
        <f>IF(Sheet1!47:47,"AAAAAH/dvPA=",0)</f>
        <v>0</v>
      </c>
      <c r="IH2" t="e">
        <f>IF(Sheet1!A:A,"AAAAAH/dvPE=",0)</f>
        <v>#VALUE!</v>
      </c>
      <c r="II2">
        <f>IF(Sheet1!B:B,"AAAAAH/dvPI=",0)</f>
        <v>0</v>
      </c>
      <c r="IJ2" t="e">
        <f>IF(Sheet1!#REF!,"AAAAAH/dvPM=",0)</f>
        <v>#REF!</v>
      </c>
      <c r="IK2">
        <f>IF(Sheet1!C:C,"AAAAAH/dvPQ=",0)</f>
        <v>0</v>
      </c>
      <c r="IL2">
        <f>IF(Sheet1!D:D,"AAAAAH/dvPU=",0)</f>
        <v>0</v>
      </c>
      <c r="IM2">
        <f>IF(Sheet1!E:E,"AAAAAH/dvPY=",0)</f>
        <v>0</v>
      </c>
      <c r="IN2">
        <f>IF(Sheet1!F:F,"AAAAAH/dvPc=",0)</f>
        <v>0</v>
      </c>
      <c r="IO2">
        <f>IF(Sheet1!G:G,"AAAAAH/dvPg=",0)</f>
        <v>0</v>
      </c>
      <c r="IP2">
        <f>IF(Sheet1!H:H,"AAAAAH/dvPk=",0)</f>
        <v>0</v>
      </c>
      <c r="IQ2">
        <f>IF(Sheet1!I:I,"AAAAAH/dvPo=",0)</f>
        <v>0</v>
      </c>
      <c r="IR2">
        <f>IF(Sheet2!1:1,"AAAAAH/dvPs=",0)</f>
        <v>0</v>
      </c>
      <c r="IS2" t="e">
        <f>AND(Sheet2!A1,"AAAAAH/dvPw=")</f>
        <v>#VALUE!</v>
      </c>
      <c r="IT2">
        <f>IF(Sheet2!A:A,"AAAAAH/dvP0=",0)</f>
        <v>0</v>
      </c>
      <c r="IU2">
        <f>IF(Sheet3!1:1,"AAAAAH/dvP4=",0)</f>
        <v>0</v>
      </c>
      <c r="IV2" t="e">
        <f>AND(Sheet3!A1,"AAAAAH/dvP8=")</f>
        <v>#VALUE!</v>
      </c>
    </row>
    <row r="3" spans="1:3" ht="12.75">
      <c r="A3">
        <f>IF(Sheet3!A:A,"AAAAAH7f/wA=",0)</f>
        <v>0</v>
      </c>
      <c r="B3" s="16" t="s">
        <v>12</v>
      </c>
      <c r="C3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Richard Harp</cp:lastModifiedBy>
  <cp:lastPrinted>2018-02-07T19:48:51Z</cp:lastPrinted>
  <dcterms:created xsi:type="dcterms:W3CDTF">1999-02-01T20:58:46Z</dcterms:created>
  <dcterms:modified xsi:type="dcterms:W3CDTF">2021-01-04T16:30:53Z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11hnMfSfZkhqkFeIx_b0l9JzWGtqW8pN8cu17eHxIWXY</vt:lpwstr>
  </property>
  <property fmtid="{D5CDD505-2E9C-101B-9397-08002B2CF9AE}" pid="4" name="Google.Documents.RevisionId">
    <vt:lpwstr>04460471064756816905</vt:lpwstr>
  </property>
  <property fmtid="{D5CDD505-2E9C-101B-9397-08002B2CF9AE}" pid="5" name="Google.Documents.PreviousRevisionId">
    <vt:lpwstr>07106315817086827248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